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leria.ide\Documents\2022\DECLARACIÓN DE EXISTENCIAS 2022\"/>
    </mc:Choice>
  </mc:AlternateContent>
  <bookViews>
    <workbookView xWindow="-105" yWindow="-105" windowWidth="19425" windowHeight="10425" tabRatio="598"/>
  </bookViews>
  <sheets>
    <sheet name="2001-2021" sheetId="5" r:id="rId1"/>
  </sheets>
  <definedNames>
    <definedName name="_xlnm._FilterDatabase" localSheetId="0" hidden="1">'2001-2021'!$A$21:$Y$2800</definedName>
    <definedName name="_xlnm.Extract" localSheetId="0">'2001-2021'!$F$6</definedName>
    <definedName name="_xlnm.Criteria" localSheetId="0">'2001-2021'!$B:$B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2963" i="5" l="1"/>
  <c r="X2372" i="5"/>
  <c r="V1607" i="5"/>
  <c r="V1600" i="5"/>
  <c r="W1345" i="5"/>
  <c r="S1345" i="5"/>
  <c r="R1345" i="5"/>
  <c r="W497" i="5"/>
  <c r="R58" i="5"/>
  <c r="D58" i="5"/>
  <c r="E58" i="5"/>
  <c r="X58" i="5"/>
  <c r="W58" i="5"/>
  <c r="V58" i="5"/>
  <c r="U58" i="5"/>
  <c r="T58" i="5"/>
  <c r="S58" i="5"/>
  <c r="Q58" i="5"/>
  <c r="P58" i="5"/>
  <c r="O58" i="5"/>
  <c r="N58" i="5"/>
  <c r="M58" i="5"/>
  <c r="L58" i="5"/>
  <c r="K58" i="5"/>
  <c r="J58" i="5"/>
  <c r="I58" i="5"/>
  <c r="H58" i="5"/>
  <c r="G58" i="5"/>
  <c r="F58" i="5"/>
  <c r="Q526" i="5"/>
  <c r="U526" i="5"/>
  <c r="T526" i="5"/>
  <c r="S526" i="5"/>
  <c r="J526" i="5"/>
  <c r="I526" i="5"/>
  <c r="Q1437" i="5"/>
  <c r="R1545" i="5"/>
  <c r="V1828" i="5"/>
  <c r="Q2253" i="5"/>
  <c r="M2253" i="5"/>
  <c r="L2253" i="5"/>
  <c r="K2253" i="5"/>
  <c r="J2253" i="5"/>
  <c r="T2559" i="5"/>
  <c r="S2559" i="5"/>
  <c r="R2559" i="5"/>
  <c r="P2559" i="5"/>
  <c r="Q2559" i="5"/>
  <c r="O2559" i="5"/>
  <c r="N2559" i="5"/>
  <c r="M2559" i="5"/>
  <c r="K2559" i="5"/>
  <c r="L2559" i="5"/>
  <c r="I2559" i="5"/>
  <c r="J2559" i="5"/>
  <c r="H2559" i="5"/>
  <c r="G2559" i="5"/>
  <c r="F2559" i="5"/>
  <c r="E2559" i="5"/>
  <c r="D2559" i="5"/>
  <c r="X1786" i="5" l="1"/>
  <c r="X1369" i="5"/>
  <c r="X1345" i="5"/>
  <c r="X1319" i="5"/>
  <c r="X1272" i="5"/>
  <c r="X1015" i="5"/>
  <c r="X401" i="5"/>
  <c r="X476" i="5"/>
  <c r="X526" i="5"/>
  <c r="X754" i="5"/>
  <c r="X766" i="5"/>
  <c r="X780" i="5"/>
  <c r="X945" i="5"/>
  <c r="X962" i="5"/>
  <c r="X1227" i="5"/>
  <c r="X1437" i="5"/>
  <c r="X1505" i="5"/>
  <c r="X1519" i="5"/>
  <c r="X1545" i="5"/>
  <c r="X1600" i="5"/>
  <c r="X1607" i="5"/>
  <c r="X1760" i="5"/>
  <c r="X1794" i="5"/>
  <c r="X1808" i="5"/>
  <c r="X1828" i="5"/>
  <c r="X1837" i="5"/>
  <c r="X1884" i="5"/>
  <c r="X2189" i="5"/>
  <c r="X2200" i="5"/>
  <c r="X2223" i="5"/>
  <c r="X2253" i="5"/>
  <c r="X2285" i="5"/>
  <c r="X2559" i="5"/>
  <c r="X2344" i="5"/>
  <c r="X2786" i="5"/>
  <c r="X1359" i="5"/>
  <c r="X2298" i="5"/>
  <c r="W2298" i="5"/>
  <c r="X2800" i="5"/>
  <c r="X2383" i="5"/>
  <c r="X2377" i="5"/>
  <c r="X2357" i="5"/>
  <c r="X2292" i="5"/>
  <c r="W2189" i="5" l="1"/>
  <c r="W1828" i="5" l="1"/>
  <c r="W1794" i="5"/>
  <c r="X1602" i="5"/>
  <c r="X1555" i="5" l="1"/>
  <c r="X1510" i="5" l="1"/>
  <c r="W1505" i="5"/>
  <c r="X1379" i="5"/>
  <c r="U1391" i="5"/>
  <c r="W1379" i="5"/>
  <c r="X1231" i="5"/>
  <c r="X953" i="5" l="1"/>
  <c r="W754" i="5" l="1"/>
  <c r="X497" i="5"/>
  <c r="W401" i="5"/>
  <c r="W2963" i="5" l="1"/>
  <c r="W2800" i="5"/>
  <c r="W2786" i="5"/>
  <c r="W2559" i="5"/>
  <c r="W2383" i="5"/>
  <c r="W2377" i="5"/>
  <c r="W2372" i="5"/>
  <c r="W2357" i="5"/>
  <c r="W2344" i="5"/>
  <c r="W2292" i="5"/>
  <c r="W2285" i="5"/>
  <c r="W2253" i="5"/>
  <c r="W2223" i="5"/>
  <c r="W2200" i="5"/>
  <c r="W1884" i="5"/>
  <c r="W1837" i="5"/>
  <c r="W1808" i="5"/>
  <c r="W1786" i="5"/>
  <c r="W1760" i="5"/>
  <c r="W1607" i="5"/>
  <c r="W1600" i="5"/>
  <c r="W1555" i="5"/>
  <c r="W1545" i="5"/>
  <c r="W1519" i="5"/>
  <c r="W1442" i="5"/>
  <c r="W1437" i="5"/>
  <c r="W1417" i="5"/>
  <c r="W1369" i="5"/>
  <c r="W1359" i="5"/>
  <c r="W1319" i="5"/>
  <c r="W1272" i="5"/>
  <c r="W1231" i="5"/>
  <c r="W1227" i="5"/>
  <c r="W1015" i="5"/>
  <c r="W962" i="5"/>
  <c r="W945" i="5"/>
  <c r="W780" i="5"/>
  <c r="W766" i="5"/>
  <c r="W526" i="5"/>
  <c r="W476" i="5"/>
  <c r="V1760" i="5"/>
  <c r="V1319" i="5"/>
  <c r="V2963" i="5" l="1"/>
  <c r="V2800" i="5"/>
  <c r="V2786" i="5"/>
  <c r="V2559" i="5"/>
  <c r="V2377" i="5"/>
  <c r="V2372" i="5"/>
  <c r="V2359" i="5"/>
  <c r="V2344" i="5"/>
  <c r="V2300" i="5"/>
  <c r="V2298" i="5"/>
  <c r="V2292" i="5"/>
  <c r="V2285" i="5"/>
  <c r="V2253" i="5"/>
  <c r="V2223" i="5"/>
  <c r="V2200" i="5"/>
  <c r="V2189" i="5"/>
  <c r="V1884" i="5"/>
  <c r="V1837" i="5"/>
  <c r="V1808" i="5"/>
  <c r="V1794" i="5"/>
  <c r="V1786" i="5"/>
  <c r="V1558" i="5"/>
  <c r="V1555" i="5"/>
  <c r="V1545" i="5"/>
  <c r="V1521" i="5"/>
  <c r="V1519" i="5"/>
  <c r="V1510" i="5"/>
  <c r="V1505" i="5"/>
  <c r="V1437" i="5"/>
  <c r="V1417" i="5"/>
  <c r="V1379" i="5"/>
  <c r="V1369" i="5"/>
  <c r="V1359" i="5"/>
  <c r="V1345" i="5"/>
  <c r="V1323" i="5"/>
  <c r="V1321" i="5"/>
  <c r="V1272" i="5"/>
  <c r="V1227" i="5"/>
  <c r="V1015" i="5"/>
  <c r="V962" i="5"/>
  <c r="V953" i="5"/>
  <c r="V945" i="5"/>
  <c r="V780" i="5"/>
  <c r="V766" i="5"/>
  <c r="V754" i="5"/>
  <c r="V526" i="5"/>
  <c r="V497" i="5"/>
  <c r="V476" i="5"/>
  <c r="V401" i="5"/>
  <c r="U2800" i="5" l="1"/>
  <c r="U2559" i="5" l="1"/>
  <c r="U2223" i="5" l="1"/>
  <c r="E962" i="5" l="1"/>
  <c r="F962" i="5"/>
  <c r="G962" i="5"/>
  <c r="H962" i="5"/>
  <c r="J962" i="5"/>
  <c r="K962" i="5"/>
  <c r="M962" i="5"/>
  <c r="N962" i="5"/>
  <c r="O962" i="5"/>
  <c r="P962" i="5"/>
  <c r="Q962" i="5"/>
  <c r="R962" i="5"/>
  <c r="S962" i="5"/>
  <c r="T962" i="5"/>
  <c r="U962" i="5"/>
  <c r="E2379" i="5"/>
  <c r="F2379" i="5"/>
  <c r="G2379" i="5"/>
  <c r="H2379" i="5"/>
  <c r="I2379" i="5"/>
  <c r="J2379" i="5"/>
  <c r="K2379" i="5"/>
  <c r="L2379" i="5"/>
  <c r="M2379" i="5"/>
  <c r="N2379" i="5"/>
  <c r="O2379" i="5"/>
  <c r="P2379" i="5"/>
  <c r="Q2379" i="5"/>
  <c r="R2379" i="5"/>
  <c r="S2379" i="5"/>
  <c r="T2379" i="5"/>
  <c r="U2379" i="5"/>
  <c r="D2379" i="5"/>
  <c r="T1285" i="5" l="1"/>
  <c r="T1319" i="5" s="1"/>
  <c r="U1285" i="5"/>
  <c r="U1319" i="5" s="1"/>
  <c r="I2573" i="5"/>
  <c r="I2648" i="5"/>
  <c r="I2676" i="5"/>
  <c r="I2683" i="5"/>
  <c r="P2660" i="5"/>
  <c r="P2786" i="5" s="1"/>
  <c r="P2800" i="5" s="1"/>
  <c r="D2676" i="5"/>
  <c r="D2786" i="5" s="1"/>
  <c r="D2800" i="5" s="1"/>
  <c r="I2426" i="5"/>
  <c r="I2429" i="5"/>
  <c r="I2442" i="5"/>
  <c r="I2447" i="5"/>
  <c r="I2499" i="5"/>
  <c r="I2500" i="5"/>
  <c r="K2505" i="5"/>
  <c r="P2442" i="5"/>
  <c r="P2537" i="5"/>
  <c r="E2383" i="5"/>
  <c r="F2383" i="5"/>
  <c r="G2383" i="5"/>
  <c r="H2383" i="5"/>
  <c r="I2383" i="5"/>
  <c r="J2383" i="5"/>
  <c r="K2383" i="5"/>
  <c r="L2383" i="5"/>
  <c r="M2383" i="5"/>
  <c r="N2383" i="5"/>
  <c r="O2383" i="5"/>
  <c r="P2383" i="5"/>
  <c r="Q2383" i="5"/>
  <c r="R2383" i="5"/>
  <c r="S2383" i="5"/>
  <c r="T2383" i="5"/>
  <c r="U2383" i="5"/>
  <c r="E2377" i="5"/>
  <c r="F2377" i="5"/>
  <c r="G2377" i="5"/>
  <c r="H2377" i="5"/>
  <c r="I2377" i="5"/>
  <c r="J2377" i="5"/>
  <c r="K2377" i="5"/>
  <c r="L2377" i="5"/>
  <c r="M2377" i="5"/>
  <c r="N2377" i="5"/>
  <c r="O2377" i="5"/>
  <c r="P2377" i="5"/>
  <c r="Q2377" i="5"/>
  <c r="R2377" i="5"/>
  <c r="S2377" i="5"/>
  <c r="T2377" i="5"/>
  <c r="U2377" i="5"/>
  <c r="D2377" i="5"/>
  <c r="H2372" i="5"/>
  <c r="L2372" i="5"/>
  <c r="T2372" i="5"/>
  <c r="E2362" i="5"/>
  <c r="F2362" i="5"/>
  <c r="G2362" i="5"/>
  <c r="H2362" i="5"/>
  <c r="I2362" i="5"/>
  <c r="J2362" i="5"/>
  <c r="K2362" i="5"/>
  <c r="L2362" i="5"/>
  <c r="M2362" i="5"/>
  <c r="N2362" i="5"/>
  <c r="O2362" i="5"/>
  <c r="P2362" i="5"/>
  <c r="Q2362" i="5"/>
  <c r="R2362" i="5"/>
  <c r="S2362" i="5"/>
  <c r="T2362" i="5"/>
  <c r="U2362" i="5"/>
  <c r="E2359" i="5"/>
  <c r="F2359" i="5"/>
  <c r="G2359" i="5"/>
  <c r="H2359" i="5"/>
  <c r="I2359" i="5"/>
  <c r="J2359" i="5"/>
  <c r="K2359" i="5"/>
  <c r="L2359" i="5"/>
  <c r="M2359" i="5"/>
  <c r="N2359" i="5"/>
  <c r="O2359" i="5"/>
  <c r="P2359" i="5"/>
  <c r="Q2359" i="5"/>
  <c r="R2359" i="5"/>
  <c r="S2359" i="5"/>
  <c r="T2359" i="5"/>
  <c r="U2359" i="5"/>
  <c r="P2324" i="5"/>
  <c r="P2344" i="5" s="1"/>
  <c r="E2298" i="5"/>
  <c r="F2298" i="5"/>
  <c r="G2298" i="5"/>
  <c r="H2298" i="5"/>
  <c r="I2298" i="5"/>
  <c r="J2298" i="5"/>
  <c r="K2298" i="5"/>
  <c r="L2298" i="5"/>
  <c r="M2298" i="5"/>
  <c r="N2298" i="5"/>
  <c r="O2298" i="5"/>
  <c r="P2298" i="5"/>
  <c r="Q2298" i="5"/>
  <c r="R2298" i="5"/>
  <c r="S2298" i="5"/>
  <c r="T2298" i="5"/>
  <c r="U2298" i="5"/>
  <c r="I2261" i="5"/>
  <c r="I2264" i="5"/>
  <c r="I2273" i="5"/>
  <c r="P2273" i="5"/>
  <c r="P2285" i="5" s="1"/>
  <c r="D2267" i="5"/>
  <c r="D2285" i="5" s="1"/>
  <c r="D2292" i="5"/>
  <c r="D2362" i="5"/>
  <c r="D2359" i="5"/>
  <c r="I2235" i="5"/>
  <c r="I2243" i="5"/>
  <c r="I2248" i="5"/>
  <c r="I2204" i="5"/>
  <c r="I2210" i="5"/>
  <c r="I2212" i="5"/>
  <c r="I2215" i="5"/>
  <c r="P2103" i="5"/>
  <c r="P2189" i="5" s="1"/>
  <c r="I1844" i="5"/>
  <c r="I1859" i="5"/>
  <c r="E1837" i="5"/>
  <c r="F1837" i="5"/>
  <c r="G1837" i="5"/>
  <c r="H1837" i="5"/>
  <c r="I1837" i="5"/>
  <c r="J1837" i="5"/>
  <c r="K1837" i="5"/>
  <c r="L1837" i="5"/>
  <c r="M1837" i="5"/>
  <c r="N1837" i="5"/>
  <c r="N1884" i="5"/>
  <c r="O1837" i="5"/>
  <c r="P1837" i="5"/>
  <c r="Q1837" i="5"/>
  <c r="R1837" i="5"/>
  <c r="S1837" i="5"/>
  <c r="T1837" i="5"/>
  <c r="U1837" i="5"/>
  <c r="D1837" i="5"/>
  <c r="D1884" i="5"/>
  <c r="E1828" i="5"/>
  <c r="F1828" i="5"/>
  <c r="F1884" i="5"/>
  <c r="G1828" i="5"/>
  <c r="H1828" i="5"/>
  <c r="I1828" i="5"/>
  <c r="J1828" i="5"/>
  <c r="J1884" i="5"/>
  <c r="K1828" i="5"/>
  <c r="K1884" i="5"/>
  <c r="L1828" i="5"/>
  <c r="M1828" i="5"/>
  <c r="N1828" i="5"/>
  <c r="O1828" i="5"/>
  <c r="O1884" i="5"/>
  <c r="P1828" i="5"/>
  <c r="Q1828" i="5"/>
  <c r="R1828" i="5"/>
  <c r="R1884" i="5"/>
  <c r="S1828" i="5"/>
  <c r="S1884" i="5"/>
  <c r="T1828" i="5"/>
  <c r="U1828" i="5"/>
  <c r="D1828" i="5"/>
  <c r="E1808" i="5"/>
  <c r="F1808" i="5"/>
  <c r="G1808" i="5"/>
  <c r="H1808" i="5"/>
  <c r="I1808" i="5"/>
  <c r="J1808" i="5"/>
  <c r="K1808" i="5"/>
  <c r="L1808" i="5"/>
  <c r="M1808" i="5"/>
  <c r="N1808" i="5"/>
  <c r="O1808" i="5"/>
  <c r="P1808" i="5"/>
  <c r="Q1808" i="5"/>
  <c r="R1808" i="5"/>
  <c r="S1808" i="5"/>
  <c r="T1808" i="5"/>
  <c r="U1808" i="5"/>
  <c r="F1602" i="5"/>
  <c r="F1607" i="5"/>
  <c r="I956" i="5"/>
  <c r="I957" i="5"/>
  <c r="I1598" i="5"/>
  <c r="K1598" i="5"/>
  <c r="K1600" i="5" s="1"/>
  <c r="L956" i="5"/>
  <c r="L957" i="5"/>
  <c r="L1598" i="5"/>
  <c r="D956" i="5"/>
  <c r="D957" i="5"/>
  <c r="E1558" i="5"/>
  <c r="E1560" i="5" s="1"/>
  <c r="F1558" i="5"/>
  <c r="F1560" i="5" s="1"/>
  <c r="G1558" i="5"/>
  <c r="G1560" i="5" s="1"/>
  <c r="H1558" i="5"/>
  <c r="H1560" i="5" s="1"/>
  <c r="I1558" i="5"/>
  <c r="I1560" i="5" s="1"/>
  <c r="J1558" i="5"/>
  <c r="J1560" i="5" s="1"/>
  <c r="K1558" i="5"/>
  <c r="K1560" i="5" s="1"/>
  <c r="L1558" i="5"/>
  <c r="L1560" i="5" s="1"/>
  <c r="M1558" i="5"/>
  <c r="M1560" i="5" s="1"/>
  <c r="N1558" i="5"/>
  <c r="N1560" i="5" s="1"/>
  <c r="O1558" i="5"/>
  <c r="O1560" i="5" s="1"/>
  <c r="P1558" i="5"/>
  <c r="P1560" i="5" s="1"/>
  <c r="Q1558" i="5"/>
  <c r="Q1560" i="5" s="1"/>
  <c r="R1558" i="5"/>
  <c r="R1560" i="5" s="1"/>
  <c r="S1558" i="5"/>
  <c r="S1560" i="5" s="1"/>
  <c r="T1558" i="5"/>
  <c r="T1560" i="5" s="1"/>
  <c r="U1558" i="5"/>
  <c r="U1560" i="5" s="1"/>
  <c r="D1558" i="5"/>
  <c r="D1560" i="5" s="1"/>
  <c r="E1555" i="5"/>
  <c r="F1555" i="5"/>
  <c r="G1555" i="5"/>
  <c r="H1555" i="5"/>
  <c r="I1555" i="5"/>
  <c r="J1555" i="5"/>
  <c r="K1555" i="5"/>
  <c r="L1555" i="5"/>
  <c r="M1555" i="5"/>
  <c r="N1555" i="5"/>
  <c r="O1555" i="5"/>
  <c r="P1555" i="5"/>
  <c r="Q1555" i="5"/>
  <c r="R1555" i="5"/>
  <c r="S1555" i="5"/>
  <c r="T1555" i="5"/>
  <c r="U1555" i="5"/>
  <c r="E1510" i="5"/>
  <c r="F1510" i="5"/>
  <c r="G1510" i="5"/>
  <c r="H1510" i="5"/>
  <c r="I1510" i="5"/>
  <c r="J1510" i="5"/>
  <c r="K1510" i="5"/>
  <c r="L1510" i="5"/>
  <c r="M1510" i="5"/>
  <c r="N1510" i="5"/>
  <c r="O1510" i="5"/>
  <c r="P1510" i="5"/>
  <c r="Q1510" i="5"/>
  <c r="R1510" i="5"/>
  <c r="S1510" i="5"/>
  <c r="T1510" i="5"/>
  <c r="U1510" i="5"/>
  <c r="D1510" i="5"/>
  <c r="S1442" i="5"/>
  <c r="T1442" i="5"/>
  <c r="U1442" i="5"/>
  <c r="E968" i="5"/>
  <c r="E1015" i="5"/>
  <c r="E1227" i="5"/>
  <c r="F968" i="5"/>
  <c r="F1015" i="5"/>
  <c r="G968" i="5"/>
  <c r="G1015" i="5"/>
  <c r="G1227" i="5"/>
  <c r="H968" i="5"/>
  <c r="H1015" i="5"/>
  <c r="I968" i="5"/>
  <c r="I1015" i="5"/>
  <c r="I1227" i="5"/>
  <c r="J968" i="5"/>
  <c r="J1015" i="5"/>
  <c r="K968" i="5"/>
  <c r="K1015" i="5"/>
  <c r="K1227" i="5"/>
  <c r="L968" i="5"/>
  <c r="L1015" i="5"/>
  <c r="M968" i="5"/>
  <c r="M1015" i="5"/>
  <c r="M1227" i="5"/>
  <c r="N968" i="5"/>
  <c r="N1015" i="5"/>
  <c r="O968" i="5"/>
  <c r="O1015" i="5"/>
  <c r="P968" i="5"/>
  <c r="Q968" i="5"/>
  <c r="Q1015" i="5"/>
  <c r="R968" i="5"/>
  <c r="R1015" i="5"/>
  <c r="R1227" i="5"/>
  <c r="S968" i="5"/>
  <c r="S1015" i="5"/>
  <c r="S1227" i="5"/>
  <c r="T968" i="5"/>
  <c r="T1015" i="5"/>
  <c r="U968" i="5"/>
  <c r="U1015" i="5"/>
  <c r="D968" i="5"/>
  <c r="D1015" i="5"/>
  <c r="E497" i="5"/>
  <c r="F497" i="5"/>
  <c r="G497" i="5"/>
  <c r="H497" i="5"/>
  <c r="I497" i="5"/>
  <c r="J497" i="5"/>
  <c r="K497" i="5"/>
  <c r="L497" i="5"/>
  <c r="M497" i="5"/>
  <c r="N497" i="5"/>
  <c r="O497" i="5"/>
  <c r="P497" i="5"/>
  <c r="Q497" i="5"/>
  <c r="R497" i="5"/>
  <c r="S497" i="5"/>
  <c r="T497" i="5"/>
  <c r="U497" i="5"/>
  <c r="D497" i="5"/>
  <c r="J275" i="5"/>
  <c r="J401" i="5" s="1"/>
  <c r="T401" i="5"/>
  <c r="S401" i="5"/>
  <c r="U1417" i="5"/>
  <c r="U1437" i="5"/>
  <c r="U1323" i="5"/>
  <c r="U766" i="5"/>
  <c r="U401" i="5"/>
  <c r="T1323" i="5"/>
  <c r="S766" i="5"/>
  <c r="T766" i="5"/>
  <c r="R1442" i="5"/>
  <c r="R766" i="5"/>
  <c r="D1808" i="5"/>
  <c r="R401" i="5"/>
  <c r="Q401" i="5"/>
  <c r="Q1442" i="5"/>
  <c r="E1442" i="5"/>
  <c r="F1442" i="5"/>
  <c r="G1442" i="5"/>
  <c r="H1442" i="5"/>
  <c r="I1442" i="5"/>
  <c r="J1442" i="5"/>
  <c r="K1442" i="5"/>
  <c r="L1442" i="5"/>
  <c r="M1442" i="5"/>
  <c r="N1442" i="5"/>
  <c r="O1442" i="5"/>
  <c r="P1442" i="5"/>
  <c r="D1442" i="5"/>
  <c r="P766" i="5"/>
  <c r="P45" i="5"/>
  <c r="P401" i="5"/>
  <c r="E401" i="5"/>
  <c r="F401" i="5"/>
  <c r="G401" i="5"/>
  <c r="H401" i="5"/>
  <c r="I401" i="5"/>
  <c r="K401" i="5"/>
  <c r="M401" i="5"/>
  <c r="N401" i="5"/>
  <c r="O401" i="5"/>
  <c r="D401" i="5"/>
  <c r="D2383" i="5"/>
  <c r="D2298" i="5"/>
  <c r="D1555" i="5"/>
  <c r="O766" i="5"/>
  <c r="N766" i="5"/>
  <c r="M766" i="5"/>
  <c r="L766" i="5"/>
  <c r="K766" i="5"/>
  <c r="J766" i="5"/>
  <c r="H766" i="5"/>
  <c r="G766" i="5"/>
  <c r="F766" i="5"/>
  <c r="E766" i="5"/>
  <c r="D766" i="5"/>
  <c r="I757" i="5"/>
  <c r="I755" i="5"/>
  <c r="L41" i="5"/>
  <c r="L401" i="5"/>
  <c r="J28" i="5"/>
  <c r="P1015" i="5"/>
  <c r="T1884" i="5"/>
  <c r="L1884" i="5"/>
  <c r="H1884" i="5"/>
  <c r="U1884" i="5"/>
  <c r="Q1884" i="5"/>
  <c r="M1884" i="5"/>
  <c r="E1884" i="5"/>
  <c r="P1884" i="5"/>
  <c r="G1884" i="5"/>
  <c r="U2786" i="5"/>
  <c r="K476" i="5"/>
  <c r="Q476" i="5"/>
  <c r="N1505" i="5"/>
  <c r="H476" i="5"/>
  <c r="R1505" i="5"/>
  <c r="D1272" i="5"/>
  <c r="R1272" i="5"/>
  <c r="N1272" i="5"/>
  <c r="J1272" i="5"/>
  <c r="F1272" i="5"/>
  <c r="K2786" i="5"/>
  <c r="K2800" i="5" s="1"/>
  <c r="U1359" i="5"/>
  <c r="N2285" i="5"/>
  <c r="F2786" i="5"/>
  <c r="F2800" i="5" s="1"/>
  <c r="J754" i="5"/>
  <c r="U1272" i="5"/>
  <c r="Q1272" i="5"/>
  <c r="M1272" i="5"/>
  <c r="I1272" i="5"/>
  <c r="E2786" i="5"/>
  <c r="E2800" i="5" s="1"/>
  <c r="T1272" i="5"/>
  <c r="P1272" i="5"/>
  <c r="L1272" i="5"/>
  <c r="H1272" i="5"/>
  <c r="E1272" i="5"/>
  <c r="S1272" i="5"/>
  <c r="O1272" i="5"/>
  <c r="K1272" i="5"/>
  <c r="G1272" i="5"/>
  <c r="P754" i="5"/>
  <c r="J1505" i="5"/>
  <c r="R754" i="5"/>
  <c r="F1505" i="5"/>
  <c r="H1519" i="5"/>
  <c r="H1505" i="5"/>
  <c r="O1519" i="5"/>
  <c r="O1545" i="5"/>
  <c r="O1505" i="5"/>
  <c r="H2786" i="5"/>
  <c r="H2800" i="5" s="1"/>
  <c r="D2372" i="5"/>
  <c r="K2300" i="5"/>
  <c r="K2285" i="5"/>
  <c r="K2292" i="5"/>
  <c r="T2300" i="5"/>
  <c r="K1519" i="5"/>
  <c r="K1505" i="5"/>
  <c r="T1519" i="5"/>
  <c r="L1519" i="5"/>
  <c r="L1505" i="5"/>
  <c r="U1519" i="5"/>
  <c r="Q1519" i="5"/>
  <c r="Q1505" i="5"/>
  <c r="M1519" i="5"/>
  <c r="M1505" i="5"/>
  <c r="I1519" i="5"/>
  <c r="I1505" i="5"/>
  <c r="E1519" i="5"/>
  <c r="E1505" i="5"/>
  <c r="H2300" i="5"/>
  <c r="H2285" i="5"/>
  <c r="P1519" i="5"/>
  <c r="P1505" i="5"/>
  <c r="S1519" i="5"/>
  <c r="S1505" i="5"/>
  <c r="G1519" i="5"/>
  <c r="G1505" i="5"/>
  <c r="P2300" i="5"/>
  <c r="T2786" i="5"/>
  <c r="T2800" i="5" s="1"/>
  <c r="L2786" i="5"/>
  <c r="L2800" i="5" s="1"/>
  <c r="R2372" i="5"/>
  <c r="S1359" i="5"/>
  <c r="D476" i="5"/>
  <c r="D1505" i="5"/>
  <c r="O2300" i="5"/>
  <c r="O2285" i="5"/>
  <c r="O2344" i="5"/>
  <c r="O2963" i="5"/>
  <c r="G2300" i="5"/>
  <c r="L2300" i="5"/>
  <c r="Q1319" i="5"/>
  <c r="O2292" i="5"/>
  <c r="S1319" i="5"/>
  <c r="P1319" i="5"/>
  <c r="R1319" i="5"/>
  <c r="I1545" i="5"/>
  <c r="K1545" i="5"/>
  <c r="L1545" i="5"/>
  <c r="P2292" i="5"/>
  <c r="P2963" i="5"/>
  <c r="E1319" i="5"/>
  <c r="I1319" i="5"/>
  <c r="F1319" i="5"/>
  <c r="D1319" i="5"/>
  <c r="M1545" i="5"/>
  <c r="P1545" i="5"/>
  <c r="H2292" i="5"/>
  <c r="H2344" i="5"/>
  <c r="T1505" i="5"/>
  <c r="T1521" i="5"/>
  <c r="T1545" i="5"/>
  <c r="T1760" i="5"/>
  <c r="K1319" i="5"/>
  <c r="H1319" i="5"/>
  <c r="M1319" i="5"/>
  <c r="J1319" i="5"/>
  <c r="Q1545" i="5"/>
  <c r="S1545" i="5"/>
  <c r="U1505" i="5"/>
  <c r="U1521" i="5"/>
  <c r="U1545" i="5"/>
  <c r="O1319" i="5"/>
  <c r="L1319" i="5"/>
  <c r="N2292" i="5"/>
  <c r="U1345" i="5"/>
  <c r="N1319" i="5"/>
  <c r="E1545" i="5"/>
  <c r="G1545" i="5"/>
  <c r="H1545" i="5"/>
  <c r="L754" i="5"/>
  <c r="N754" i="5"/>
  <c r="D754" i="5"/>
  <c r="H754" i="5"/>
  <c r="F754" i="5"/>
  <c r="F2285" i="5"/>
  <c r="S2285" i="5"/>
  <c r="S2292" i="5"/>
  <c r="E754" i="5"/>
  <c r="I754" i="5"/>
  <c r="K754" i="5"/>
  <c r="G2285" i="5"/>
  <c r="G2292" i="5"/>
  <c r="R2300" i="5"/>
  <c r="R2285" i="5"/>
  <c r="I2300" i="5"/>
  <c r="M2300" i="5"/>
  <c r="L2285" i="5"/>
  <c r="L2292" i="5"/>
  <c r="L2344" i="5"/>
  <c r="D2300" i="5"/>
  <c r="U2300" i="5"/>
  <c r="U2285" i="5"/>
  <c r="U2344" i="5"/>
  <c r="U2963" i="5"/>
  <c r="E2300" i="5"/>
  <c r="E2285" i="5"/>
  <c r="E2292" i="5"/>
  <c r="Q2300" i="5"/>
  <c r="Q2285" i="5"/>
  <c r="T2285" i="5"/>
  <c r="T2292" i="5"/>
  <c r="T2963" i="5"/>
  <c r="R2292" i="5"/>
  <c r="R2963" i="5"/>
  <c r="U2292" i="5"/>
  <c r="F2292" i="5"/>
  <c r="F2344" i="5"/>
  <c r="F2963" i="5"/>
  <c r="Q2292" i="5"/>
  <c r="Q2344" i="5"/>
  <c r="J2300" i="5"/>
  <c r="J2285" i="5"/>
  <c r="J2344" i="5"/>
  <c r="J2963" i="5"/>
  <c r="M2285" i="5"/>
  <c r="M2344" i="5"/>
  <c r="M2963" i="5"/>
  <c r="R2344" i="5"/>
  <c r="M2292" i="5"/>
  <c r="J2292" i="5"/>
  <c r="T2344" i="5"/>
  <c r="E2372" i="5"/>
  <c r="I2372" i="5"/>
  <c r="J1602" i="5"/>
  <c r="J1607" i="5"/>
  <c r="J1519" i="5"/>
  <c r="J1545" i="5"/>
  <c r="J2372" i="5"/>
  <c r="M2372" i="5"/>
  <c r="G2372" i="5"/>
  <c r="F2300" i="5"/>
  <c r="F2372" i="5"/>
  <c r="U1602" i="5"/>
  <c r="U1607" i="5"/>
  <c r="F1519" i="5"/>
  <c r="F1545" i="5"/>
  <c r="D1602" i="5"/>
  <c r="D1607" i="5"/>
  <c r="D1519" i="5"/>
  <c r="D1545" i="5"/>
  <c r="T1602" i="5"/>
  <c r="T1607" i="5"/>
  <c r="K2372" i="5"/>
  <c r="R1602" i="5"/>
  <c r="R1607" i="5"/>
  <c r="R1519" i="5"/>
  <c r="Q2372" i="5"/>
  <c r="Q2963" i="5"/>
  <c r="U2372" i="5"/>
  <c r="P2372" i="5"/>
  <c r="Q1602" i="5"/>
  <c r="Q1607" i="5"/>
  <c r="S2300" i="5"/>
  <c r="S2372" i="5"/>
  <c r="L1602" i="5"/>
  <c r="L1607" i="5"/>
  <c r="M1602" i="5"/>
  <c r="M1607" i="5"/>
  <c r="E1602" i="5"/>
  <c r="E1607" i="5"/>
  <c r="S1602" i="5"/>
  <c r="S1607" i="5"/>
  <c r="I1602" i="5"/>
  <c r="I1607" i="5"/>
  <c r="O2372" i="5"/>
  <c r="N2300" i="5"/>
  <c r="N2372" i="5"/>
  <c r="G1602" i="5"/>
  <c r="G1607" i="5"/>
  <c r="O1602" i="5"/>
  <c r="O1607" i="5"/>
  <c r="L780" i="5"/>
  <c r="L945" i="5"/>
  <c r="L1227" i="5"/>
  <c r="N780" i="5"/>
  <c r="N945" i="5"/>
  <c r="N1227" i="5"/>
  <c r="J780" i="5"/>
  <c r="H780" i="5"/>
  <c r="H945" i="5"/>
  <c r="D780" i="5"/>
  <c r="D945" i="5"/>
  <c r="D1227" i="5"/>
  <c r="I780" i="5"/>
  <c r="I945" i="5"/>
  <c r="E780" i="5"/>
  <c r="E945" i="5"/>
  <c r="P780" i="5"/>
  <c r="P945" i="5"/>
  <c r="K1602" i="5"/>
  <c r="K1607" i="5"/>
  <c r="U1369" i="5"/>
  <c r="U1379" i="5"/>
  <c r="N1602" i="5"/>
  <c r="N1607" i="5"/>
  <c r="N1519" i="5"/>
  <c r="N1545" i="5"/>
  <c r="O780" i="5"/>
  <c r="O754" i="5"/>
  <c r="D526" i="5"/>
  <c r="D2253" i="5"/>
  <c r="R780" i="5"/>
  <c r="R945" i="5"/>
  <c r="K526" i="5"/>
  <c r="M780" i="5"/>
  <c r="M754" i="5"/>
  <c r="K780" i="5"/>
  <c r="K945" i="5"/>
  <c r="H1602" i="5"/>
  <c r="H1607" i="5"/>
  <c r="H526" i="5"/>
  <c r="H2253" i="5"/>
  <c r="F780" i="5"/>
  <c r="F1227" i="5"/>
  <c r="F945" i="5"/>
  <c r="G780" i="5"/>
  <c r="G754" i="5"/>
  <c r="P1602" i="5"/>
  <c r="P1607" i="5"/>
  <c r="S780" i="5"/>
  <c r="S754" i="5"/>
  <c r="K1359" i="5"/>
  <c r="K1369" i="5"/>
  <c r="K1379" i="5"/>
  <c r="K1417" i="5" s="1"/>
  <c r="K1437" i="5"/>
  <c r="U754" i="5"/>
  <c r="U780" i="5"/>
  <c r="J1359" i="5"/>
  <c r="M1359" i="5"/>
  <c r="M1369" i="5"/>
  <c r="E1359" i="5"/>
  <c r="L1359" i="5"/>
  <c r="L1369" i="5"/>
  <c r="L1379" i="5"/>
  <c r="L1417" i="5" s="1"/>
  <c r="L1437" i="5"/>
  <c r="D1359" i="5"/>
  <c r="N1359" i="5"/>
  <c r="N1369" i="5"/>
  <c r="F1359" i="5"/>
  <c r="S1369" i="5"/>
  <c r="S1379" i="5"/>
  <c r="S1417" i="5" s="1"/>
  <c r="S1437" i="5"/>
  <c r="G1359" i="5"/>
  <c r="G1369" i="5"/>
  <c r="G1379" i="5"/>
  <c r="G1417" i="5" s="1"/>
  <c r="G1437" i="5"/>
  <c r="Q754" i="5"/>
  <c r="Q780" i="5"/>
  <c r="T1359" i="5"/>
  <c r="T1369" i="5"/>
  <c r="T1379" i="5"/>
  <c r="T1417" i="5" s="1"/>
  <c r="T1437" i="5"/>
  <c r="R1359" i="5"/>
  <c r="R1369" i="5"/>
  <c r="R1379" i="5"/>
  <c r="R1417" i="5" s="1"/>
  <c r="R1437" i="5"/>
  <c r="I1359" i="5"/>
  <c r="I1369" i="5"/>
  <c r="I1379" i="5"/>
  <c r="I1417" i="5" s="1"/>
  <c r="I1437" i="5"/>
  <c r="O1359" i="5"/>
  <c r="O1369" i="5"/>
  <c r="O1379" i="5"/>
  <c r="O1417" i="5" s="1"/>
  <c r="O1437" i="5"/>
  <c r="P1359" i="5"/>
  <c r="P1369" i="5"/>
  <c r="P1379" i="5"/>
  <c r="P1417" i="5" s="1"/>
  <c r="P1437" i="5"/>
  <c r="H1359" i="5"/>
  <c r="H1369" i="5"/>
  <c r="H1379" i="5"/>
  <c r="H1417" i="5" s="1"/>
  <c r="H1437" i="5"/>
  <c r="T754" i="5"/>
  <c r="T945" i="5"/>
  <c r="T953" i="5" s="1"/>
  <c r="T780" i="5"/>
  <c r="G1345" i="5"/>
  <c r="K1345" i="5"/>
  <c r="O1345" i="5"/>
  <c r="T1345" i="5"/>
  <c r="D2200" i="5"/>
  <c r="R2200" i="5"/>
  <c r="N2200" i="5"/>
  <c r="J2200" i="5"/>
  <c r="F2200" i="5"/>
  <c r="O476" i="5"/>
  <c r="O526" i="5"/>
  <c r="O2253" i="5"/>
  <c r="F476" i="5"/>
  <c r="D1345" i="5"/>
  <c r="H1345" i="5"/>
  <c r="L1345" i="5"/>
  <c r="P1345" i="5"/>
  <c r="S476" i="5"/>
  <c r="S2253" i="5"/>
  <c r="U2200" i="5"/>
  <c r="Q2200" i="5"/>
  <c r="M2200" i="5"/>
  <c r="I2200" i="5"/>
  <c r="E2200" i="5"/>
  <c r="R476" i="5"/>
  <c r="R526" i="5"/>
  <c r="R2253" i="5"/>
  <c r="N476" i="5"/>
  <c r="N526" i="5"/>
  <c r="N2253" i="5"/>
  <c r="J476" i="5"/>
  <c r="E476" i="5"/>
  <c r="E526" i="5"/>
  <c r="E2253" i="5"/>
  <c r="E1345" i="5"/>
  <c r="I1345" i="5"/>
  <c r="M1345" i="5"/>
  <c r="Q1359" i="5"/>
  <c r="Q1369" i="5"/>
  <c r="Q1345" i="5"/>
  <c r="T2200" i="5"/>
  <c r="P2200" i="5"/>
  <c r="L2200" i="5"/>
  <c r="H2200" i="5"/>
  <c r="U476" i="5"/>
  <c r="U486" i="5"/>
  <c r="M476" i="5"/>
  <c r="M526" i="5"/>
  <c r="I476" i="5"/>
  <c r="F1345" i="5"/>
  <c r="J1345" i="5"/>
  <c r="N1345" i="5"/>
  <c r="S2200" i="5"/>
  <c r="O2200" i="5"/>
  <c r="K2200" i="5"/>
  <c r="G2200" i="5"/>
  <c r="T476" i="5"/>
  <c r="P476" i="5"/>
  <c r="P526" i="5"/>
  <c r="P2253" i="5"/>
  <c r="L476" i="5"/>
  <c r="G476" i="5"/>
  <c r="G526" i="5"/>
  <c r="Q945" i="5"/>
  <c r="N2344" i="5"/>
  <c r="N2963" i="5"/>
  <c r="O945" i="5"/>
  <c r="O1227" i="5"/>
  <c r="G1600" i="5"/>
  <c r="G945" i="5"/>
  <c r="O1600" i="5"/>
  <c r="J945" i="5"/>
  <c r="J1227" i="5"/>
  <c r="Q1600" i="5"/>
  <c r="G2253" i="5"/>
  <c r="N1379" i="5"/>
  <c r="N1417" i="5" s="1"/>
  <c r="N1437" i="5"/>
  <c r="M1379" i="5"/>
  <c r="M1417" i="5" s="1"/>
  <c r="M1437" i="5"/>
  <c r="U945" i="5"/>
  <c r="U953" i="5" s="1"/>
  <c r="U1227" i="5"/>
  <c r="M945" i="5"/>
  <c r="S945" i="5"/>
  <c r="U2253" i="5"/>
  <c r="F1369" i="5"/>
  <c r="D1369" i="5"/>
  <c r="E1369" i="5"/>
  <c r="E1379" i="5"/>
  <c r="E1417" i="5" s="1"/>
  <c r="E1437" i="5"/>
  <c r="J1369" i="5"/>
  <c r="J1379" i="5"/>
  <c r="J1417" i="5" s="1"/>
  <c r="J1437" i="5"/>
  <c r="L526" i="5"/>
  <c r="F526" i="5"/>
  <c r="F2253" i="5"/>
  <c r="Q1760" i="5"/>
  <c r="P1227" i="5"/>
  <c r="H1227" i="5"/>
  <c r="K1760" i="5"/>
  <c r="F1379" i="5"/>
  <c r="F1417" i="5" s="1"/>
  <c r="F1437" i="5"/>
  <c r="D1379" i="5"/>
  <c r="D1417" i="5" s="1"/>
  <c r="D1437" i="5"/>
  <c r="Q1786" i="5"/>
  <c r="R2786" i="5"/>
  <c r="R2800" i="5" s="1"/>
  <c r="O2786" i="5"/>
  <c r="O2800" i="5" s="1"/>
  <c r="M2786" i="5"/>
  <c r="M2800" i="5" s="1"/>
  <c r="N2786" i="5"/>
  <c r="N2800" i="5" s="1"/>
  <c r="J2786" i="5"/>
  <c r="J2800" i="5" s="1"/>
  <c r="S2786" i="5"/>
  <c r="S2800" i="5" s="1"/>
  <c r="Q2786" i="5"/>
  <c r="Q2800" i="5" s="1"/>
  <c r="G2786" i="5"/>
  <c r="G2800" i="5" s="1"/>
  <c r="F1600" i="5"/>
  <c r="U1600" i="5"/>
  <c r="P1600" i="5"/>
  <c r="H1600" i="5"/>
  <c r="M1600" i="5"/>
  <c r="T1600" i="5"/>
  <c r="N1600" i="5"/>
  <c r="N1760" i="5"/>
  <c r="E1600" i="5"/>
  <c r="N1786" i="5"/>
  <c r="N1794" i="5"/>
  <c r="M1760" i="5"/>
  <c r="K1786" i="5"/>
  <c r="K2189" i="5"/>
  <c r="K1794" i="5"/>
  <c r="T1227" i="5"/>
  <c r="E1760" i="5"/>
  <c r="S2344" i="5"/>
  <c r="S2963" i="5"/>
  <c r="H1760" i="5"/>
  <c r="S1600" i="5"/>
  <c r="G1760" i="5"/>
  <c r="U1760" i="5"/>
  <c r="T1786" i="5"/>
  <c r="T1794" i="5"/>
  <c r="T2189" i="5"/>
  <c r="O1760" i="5"/>
  <c r="F1760" i="5"/>
  <c r="R1600" i="5"/>
  <c r="S1760" i="5"/>
  <c r="Q1794" i="5"/>
  <c r="Q2189" i="5"/>
  <c r="T486" i="5"/>
  <c r="L2963" i="5"/>
  <c r="I2292" i="5"/>
  <c r="I2344" i="5"/>
  <c r="K2344" i="5"/>
  <c r="K2963" i="5"/>
  <c r="G1319" i="5"/>
  <c r="N2189" i="5"/>
  <c r="P1760" i="5"/>
  <c r="J1600" i="5"/>
  <c r="E2344" i="5"/>
  <c r="E2963" i="5"/>
  <c r="D2344" i="5"/>
  <c r="D2963" i="5"/>
  <c r="G2344" i="5"/>
  <c r="G2963" i="5"/>
  <c r="H2963" i="5"/>
  <c r="D1760" i="5"/>
  <c r="D1786" i="5"/>
  <c r="D1794" i="5"/>
  <c r="D2189" i="5"/>
  <c r="S1786" i="5"/>
  <c r="S1794" i="5"/>
  <c r="S2189" i="5"/>
  <c r="H1786" i="5"/>
  <c r="H1794" i="5"/>
  <c r="R1760" i="5"/>
  <c r="I1760" i="5"/>
  <c r="J1760" i="5"/>
  <c r="U1786" i="5"/>
  <c r="U1794" i="5"/>
  <c r="G1786" i="5"/>
  <c r="G2189" i="5"/>
  <c r="G1794" i="5"/>
  <c r="T2253" i="5"/>
  <c r="M1786" i="5"/>
  <c r="M2189" i="5"/>
  <c r="M1794" i="5"/>
  <c r="P1786" i="5"/>
  <c r="F1786" i="5"/>
  <c r="F1794" i="5"/>
  <c r="O1786" i="5"/>
  <c r="O1794" i="5"/>
  <c r="O2189" i="5"/>
  <c r="F2189" i="5"/>
  <c r="I2963" i="5"/>
  <c r="E1786" i="5"/>
  <c r="E2189" i="5"/>
  <c r="E1794" i="5"/>
  <c r="L1760" i="5"/>
  <c r="L1786" i="5"/>
  <c r="L1794" i="5"/>
  <c r="J1786" i="5"/>
  <c r="J1794" i="5"/>
  <c r="I1786" i="5"/>
  <c r="I1794" i="5"/>
  <c r="P1794" i="5"/>
  <c r="U2189" i="5"/>
  <c r="H2189" i="5"/>
  <c r="R1786" i="5"/>
  <c r="R1794" i="5"/>
  <c r="I2189" i="5"/>
  <c r="L2189" i="5"/>
  <c r="R2189" i="5"/>
  <c r="J2189" i="5"/>
  <c r="G1562" i="5" l="1"/>
  <c r="D962" i="5"/>
  <c r="D1562" i="5" s="1"/>
  <c r="L962" i="5"/>
  <c r="L1562" i="5" s="1"/>
  <c r="I962" i="5"/>
  <c r="S1562" i="5"/>
  <c r="H1562" i="5"/>
  <c r="R1562" i="5"/>
  <c r="U1562" i="5"/>
  <c r="Q1562" i="5"/>
  <c r="F1562" i="5"/>
  <c r="K1562" i="5"/>
  <c r="J1562" i="5"/>
  <c r="E1562" i="5"/>
  <c r="N1562" i="5"/>
  <c r="T1562" i="5"/>
  <c r="P1562" i="5"/>
  <c r="M1562" i="5"/>
  <c r="O1562" i="5"/>
  <c r="D1600" i="5"/>
  <c r="I1884" i="5"/>
  <c r="I2253" i="5"/>
  <c r="I766" i="5"/>
  <c r="L1600" i="5"/>
  <c r="I2285" i="5"/>
  <c r="I2786" i="5"/>
  <c r="I2800" i="5" s="1"/>
  <c r="I1600" i="5"/>
  <c r="I1562" i="5" l="1"/>
  <c r="D2357" i="5" l="1"/>
  <c r="O2223" i="5"/>
  <c r="N2357" i="5"/>
  <c r="G2223" i="5"/>
  <c r="H2223" i="5"/>
  <c r="H2357" i="5"/>
  <c r="J2223" i="5"/>
  <c r="P2357" i="5"/>
  <c r="R2223" i="5"/>
  <c r="S2223" i="5"/>
  <c r="S2357" i="5"/>
  <c r="F2357" i="5"/>
  <c r="F2223" i="5"/>
  <c r="T2357" i="5"/>
  <c r="D2223" i="5"/>
  <c r="E2357" i="5"/>
  <c r="I2223" i="5"/>
  <c r="I2357" i="5"/>
  <c r="P2223" i="5"/>
  <c r="M2357" i="5"/>
  <c r="R2357" i="5"/>
  <c r="Q2223" i="5"/>
  <c r="L2357" i="5"/>
  <c r="N2223" i="5"/>
  <c r="K2223" i="5"/>
  <c r="T2223" i="5"/>
  <c r="Q2357" i="5"/>
  <c r="V2357" i="5"/>
  <c r="L2223" i="5"/>
  <c r="G2357" i="5"/>
  <c r="M2223" i="5"/>
  <c r="K2357" i="5"/>
  <c r="J2357" i="5"/>
  <c r="U2357" i="5"/>
  <c r="O2357" i="5"/>
  <c r="E2223" i="5"/>
</calcChain>
</file>

<file path=xl/sharedStrings.xml><?xml version="1.0" encoding="utf-8"?>
<sst xmlns="http://schemas.openxmlformats.org/spreadsheetml/2006/main" count="6118" uniqueCount="2982">
  <si>
    <t>ESPECIE</t>
  </si>
  <si>
    <t>AMARGO</t>
  </si>
  <si>
    <t>GUARA</t>
  </si>
  <si>
    <t>JORDANOLO</t>
  </si>
  <si>
    <t>MARCONA</t>
  </si>
  <si>
    <t xml:space="preserve">NON PAREIL </t>
  </si>
  <si>
    <t xml:space="preserve">RUBY </t>
  </si>
  <si>
    <t>TEXAS</t>
  </si>
  <si>
    <t>THOMPSON</t>
  </si>
  <si>
    <t xml:space="preserve">WOOD COLONY </t>
  </si>
  <si>
    <t>OTROS</t>
  </si>
  <si>
    <t>ALMENDRO ( Prunus amygdalus)</t>
  </si>
  <si>
    <t>AURORA</t>
  </si>
  <si>
    <t>ATLANTIC</t>
  </si>
  <si>
    <t>BILOXI</t>
  </si>
  <si>
    <t>BLUE JAY</t>
  </si>
  <si>
    <t>BLUE HEAVEN</t>
  </si>
  <si>
    <t>BONITA</t>
  </si>
  <si>
    <t>CAPE FEAR</t>
  </si>
  <si>
    <t>CHOICE</t>
  </si>
  <si>
    <t>CHANDLER</t>
  </si>
  <si>
    <t>COOPER</t>
  </si>
  <si>
    <t>COVILLE</t>
  </si>
  <si>
    <t>DENISSE</t>
  </si>
  <si>
    <t>DUKE</t>
  </si>
  <si>
    <t>DUKE AMARILLA</t>
  </si>
  <si>
    <t>ELLIOT</t>
  </si>
  <si>
    <t>GEORGIAGEM</t>
  </si>
  <si>
    <t>GULF COAST</t>
  </si>
  <si>
    <t>JERSEY</t>
  </si>
  <si>
    <t>LATE BLUE</t>
  </si>
  <si>
    <t>LIBERTY</t>
  </si>
  <si>
    <t>NELSON</t>
  </si>
  <si>
    <t>NORTHLAND</t>
  </si>
  <si>
    <t xml:space="preserve">O´NEIL </t>
  </si>
  <si>
    <t>OZARK BLUE</t>
  </si>
  <si>
    <t>PATRIOT</t>
  </si>
  <si>
    <t>PREMIER</t>
  </si>
  <si>
    <t>POWER BLUE</t>
  </si>
  <si>
    <t>SIERRA</t>
  </si>
  <si>
    <t>SHARPBLUE</t>
  </si>
  <si>
    <t>SOUTHLAND</t>
  </si>
  <si>
    <t>SPARTAN</t>
  </si>
  <si>
    <t>SUNRISE</t>
  </si>
  <si>
    <t>STAR</t>
  </si>
  <si>
    <t>TORO</t>
  </si>
  <si>
    <t>DECLARACIONES DE EXISTENCIA DE PLANTAS FRUTALES AL EXPENDIO</t>
  </si>
  <si>
    <t>Almendro</t>
  </si>
  <si>
    <t>Arándano</t>
  </si>
  <si>
    <t>Caqui</t>
  </si>
  <si>
    <t>Castaño</t>
  </si>
  <si>
    <t>Cerezo</t>
  </si>
  <si>
    <t>Ciruelo Japonés</t>
  </si>
  <si>
    <t>Ciruelo Europeo</t>
  </si>
  <si>
    <t>BARCELONA</t>
  </si>
  <si>
    <t>CASINA</t>
  </si>
  <si>
    <t>DARIA</t>
  </si>
  <si>
    <t>DAVIANA</t>
  </si>
  <si>
    <t>GRIS</t>
  </si>
  <si>
    <t>MORTARELLA</t>
  </si>
  <si>
    <t>NARANJO</t>
  </si>
  <si>
    <t>QUERCUS RUSECENS</t>
  </si>
  <si>
    <t>RICCHIA</t>
  </si>
  <si>
    <t>ROMANA</t>
  </si>
  <si>
    <t>SAN GIOVANNI</t>
  </si>
  <si>
    <t>SELVATICO</t>
  </si>
  <si>
    <t>T GO2</t>
  </si>
  <si>
    <t>WILLAMETTE</t>
  </si>
  <si>
    <t>Avellano Europeo</t>
  </si>
  <si>
    <t>Frambueso</t>
  </si>
  <si>
    <t>Frutilla</t>
  </si>
  <si>
    <t>Grosella</t>
  </si>
  <si>
    <t>Guayaba</t>
  </si>
  <si>
    <t>Guindo</t>
  </si>
  <si>
    <t>Higuera</t>
  </si>
  <si>
    <t>Lucumo</t>
  </si>
  <si>
    <t>Kiwi</t>
  </si>
  <si>
    <t>Lima</t>
  </si>
  <si>
    <t>Macadamia</t>
  </si>
  <si>
    <t>Mango</t>
  </si>
  <si>
    <t>C-104</t>
  </si>
  <si>
    <t>C-601</t>
  </si>
  <si>
    <t>C-602</t>
  </si>
  <si>
    <t>COTI</t>
  </si>
  <si>
    <t>ARÁNDANO (Vaccinium corymbosum L.)</t>
  </si>
  <si>
    <t>AR 26962</t>
  </si>
  <si>
    <t>AR 26963</t>
  </si>
  <si>
    <t>CENTURION</t>
  </si>
  <si>
    <t>COSTA 99-42</t>
  </si>
  <si>
    <t>COSTA 97-390</t>
  </si>
  <si>
    <t>PANDER BLUE</t>
  </si>
  <si>
    <t>SWEET CRISP</t>
  </si>
  <si>
    <t>BORIGAZTA</t>
  </si>
  <si>
    <t>BRAU WHELL</t>
  </si>
  <si>
    <t>BRIGITTA</t>
  </si>
  <si>
    <t>DEL CIELO</t>
  </si>
  <si>
    <t>FELINA</t>
  </si>
  <si>
    <t>ROCKINACE</t>
  </si>
  <si>
    <t>AVELLANO EUROPEO (Corylus avellana L.)</t>
  </si>
  <si>
    <t>CAFÉ</t>
  </si>
  <si>
    <t>CHILENO</t>
  </si>
  <si>
    <t>EPSILON</t>
  </si>
  <si>
    <t>FUCSIA</t>
  </si>
  <si>
    <t>GAMMA</t>
  </si>
  <si>
    <t>GRINGO</t>
  </si>
  <si>
    <t>HALL'S GIANT</t>
  </si>
  <si>
    <t>LAS QUEMAS</t>
  </si>
  <si>
    <t>NOCCIONE</t>
  </si>
  <si>
    <t>OSO 228.084</t>
  </si>
  <si>
    <t>TONDA GENTILE DE LA LANGHE</t>
  </si>
  <si>
    <t>TONDA ROMANA</t>
  </si>
  <si>
    <t>TGOLD</t>
  </si>
  <si>
    <t>VERDE</t>
  </si>
  <si>
    <t>ZETA</t>
  </si>
  <si>
    <t>CAQUI  (Diospyros kaki)</t>
  </si>
  <si>
    <t>HACHIYA</t>
  </si>
  <si>
    <t>MANCAQUI</t>
  </si>
  <si>
    <t>BRAISWELL</t>
  </si>
  <si>
    <t>CASTAÑO COMUN</t>
  </si>
  <si>
    <t>CASTAÑO DE LA MADONNA</t>
  </si>
  <si>
    <t>CASTELL BORELLO</t>
  </si>
  <si>
    <t>CITTA DI CASTELLO</t>
  </si>
  <si>
    <t>LA PERLA</t>
  </si>
  <si>
    <t>MARIGOULE</t>
  </si>
  <si>
    <t>MARRON DORE DE LYON</t>
  </si>
  <si>
    <t>MARRON CUNEO</t>
  </si>
  <si>
    <t>M.DI VAL DI SUSA</t>
  </si>
  <si>
    <t>M.DI MONTEMARRANO</t>
  </si>
  <si>
    <t>MONTE MARIANO</t>
  </si>
  <si>
    <t>MONSTRUOSA KNIGHT</t>
  </si>
  <si>
    <t>PRECOZ MIGOULE</t>
  </si>
  <si>
    <t>SEMILLA</t>
  </si>
  <si>
    <t>CASTAÑO (Castanea sativa Miller)</t>
  </si>
  <si>
    <t>TIPO MARRÓN</t>
  </si>
  <si>
    <t>CEREZO (Prunus avium L.)</t>
  </si>
  <si>
    <t>ALEMAN TARDIO</t>
  </si>
  <si>
    <t>BIGARREAUX NAPOLEON</t>
  </si>
  <si>
    <t>BIGALISE</t>
  </si>
  <si>
    <t>BING 260</t>
  </si>
  <si>
    <t>BLACK TARTARIAN</t>
  </si>
  <si>
    <t>BROOKS</t>
  </si>
  <si>
    <t>BURLAT'S</t>
  </si>
  <si>
    <t>CE-14</t>
  </si>
  <si>
    <t>CE-15</t>
  </si>
  <si>
    <t>CE-82</t>
  </si>
  <si>
    <t>CE-83</t>
  </si>
  <si>
    <t>CORAZON DE PALOMA</t>
  </si>
  <si>
    <t>CRISTALINA</t>
  </si>
  <si>
    <t>DANNONNAY</t>
  </si>
  <si>
    <t>DURONI 3</t>
  </si>
  <si>
    <t>EARLISE</t>
  </si>
  <si>
    <t>FERPRIME</t>
  </si>
  <si>
    <t>GARNET</t>
  </si>
  <si>
    <t>GLEN ROCK</t>
  </si>
  <si>
    <t>KATALIN</t>
  </si>
  <si>
    <t>LATE MARIA</t>
  </si>
  <si>
    <t>MINIE ROYAL</t>
  </si>
  <si>
    <t>MONTMORENCY</t>
  </si>
  <si>
    <t>NAPOLEON</t>
  </si>
  <si>
    <t>PETER</t>
  </si>
  <si>
    <t>PONTALEB</t>
  </si>
  <si>
    <t>PRAGA</t>
  </si>
  <si>
    <t>REPUBLICAN</t>
  </si>
  <si>
    <t>RUBY</t>
  </si>
  <si>
    <t>SANDRA ROSE</t>
  </si>
  <si>
    <t>SENTENNIAL</t>
  </si>
  <si>
    <t>SYLVIA</t>
  </si>
  <si>
    <t>SKEENA</t>
  </si>
  <si>
    <t>SOMERSET</t>
  </si>
  <si>
    <t>SPC 207</t>
  </si>
  <si>
    <t>STELLA</t>
  </si>
  <si>
    <t>STACCATO</t>
  </si>
  <si>
    <t>TULARE</t>
  </si>
  <si>
    <t>VAN</t>
  </si>
  <si>
    <t>VINA</t>
  </si>
  <si>
    <t>ZARA</t>
  </si>
  <si>
    <t>CHELAN</t>
  </si>
  <si>
    <t>ROYAL ANN</t>
  </si>
  <si>
    <t>CHIRIMOYO (Annona cherimola Mill)</t>
  </si>
  <si>
    <t>BRONCEADA</t>
  </si>
  <si>
    <t>NATIVO</t>
  </si>
  <si>
    <t>CIRUELO EUROPEO (Prunus domestica)</t>
  </si>
  <si>
    <t>ADARA</t>
  </si>
  <si>
    <t>AMBRA</t>
  </si>
  <si>
    <t>ANGELENO</t>
  </si>
  <si>
    <t>BANDORA</t>
  </si>
  <si>
    <t>BLACK KAT</t>
  </si>
  <si>
    <t>BLACK SPLENDOR</t>
  </si>
  <si>
    <t>BLACK NOS</t>
  </si>
  <si>
    <t>BRAVE HEART</t>
  </si>
  <si>
    <t xml:space="preserve">CASSELMAN </t>
  </si>
  <si>
    <t>CATALINA</t>
  </si>
  <si>
    <t>D44-96</t>
  </si>
  <si>
    <t>EARLY QUEEN</t>
  </si>
  <si>
    <t xml:space="preserve">ELEPHANT HEART </t>
  </si>
  <si>
    <t>ETROG</t>
  </si>
  <si>
    <t>FRIAR</t>
  </si>
  <si>
    <t>GREEN RED</t>
  </si>
  <si>
    <t>JOHN W</t>
  </si>
  <si>
    <t xml:space="preserve">LARODA </t>
  </si>
  <si>
    <t>LEMON</t>
  </si>
  <si>
    <t>LINDA ROSA</t>
  </si>
  <si>
    <t>MARK</t>
  </si>
  <si>
    <t>MGM-141</t>
  </si>
  <si>
    <t>MID RED PLUM</t>
  </si>
  <si>
    <t>MIROBALAN</t>
  </si>
  <si>
    <t>MIRRELL</t>
  </si>
  <si>
    <t>OWEN T.</t>
  </si>
  <si>
    <t>PINK DELIGHT</t>
  </si>
  <si>
    <t>QUENT</t>
  </si>
  <si>
    <t xml:space="preserve">RED BEAUT </t>
  </si>
  <si>
    <t>RED HEART</t>
  </si>
  <si>
    <t>REINA CLAUDIA</t>
  </si>
  <si>
    <t xml:space="preserve">ROYAL DIAMOMD </t>
  </si>
  <si>
    <t xml:space="preserve">ROYSUM </t>
  </si>
  <si>
    <t xml:space="preserve">SIMKA </t>
  </si>
  <si>
    <t xml:space="preserve">SPRING BEAUT </t>
  </si>
  <si>
    <t>SUPLUMTWENTY SIX</t>
  </si>
  <si>
    <t>92-032/R1</t>
  </si>
  <si>
    <t>CIRUELO JAPONÉS (Prunus salicina Lindl.)</t>
  </si>
  <si>
    <t>BLUE GIANT</t>
  </si>
  <si>
    <t>CI111</t>
  </si>
  <si>
    <t>CI362</t>
  </si>
  <si>
    <t>CI371</t>
  </si>
  <si>
    <t>CI375</t>
  </si>
  <si>
    <t>CI385</t>
  </si>
  <si>
    <t>CI403</t>
  </si>
  <si>
    <t>CI406</t>
  </si>
  <si>
    <t>CI409</t>
  </si>
  <si>
    <t>CI410</t>
  </si>
  <si>
    <t>FLAVOR FALL</t>
  </si>
  <si>
    <t xml:space="preserve">FLAVOR RICH </t>
  </si>
  <si>
    <t>SEPTEMBER YUMMY</t>
  </si>
  <si>
    <t>YUMMY BEAUT</t>
  </si>
  <si>
    <t>YUMMY GIANT</t>
  </si>
  <si>
    <t>C-103</t>
  </si>
  <si>
    <t>C-112</t>
  </si>
  <si>
    <t>C-119</t>
  </si>
  <si>
    <t>C-121</t>
  </si>
  <si>
    <t>C-122</t>
  </si>
  <si>
    <t>C-123</t>
  </si>
  <si>
    <t>C-83</t>
  </si>
  <si>
    <t>CB27001</t>
  </si>
  <si>
    <t>CB27002</t>
  </si>
  <si>
    <t>CB27003</t>
  </si>
  <si>
    <t>CRANBERRIES (Vaccinium oxycoccus)</t>
  </si>
  <si>
    <t>FLAVOR GLO</t>
  </si>
  <si>
    <t>GOLDBAR</t>
  </si>
  <si>
    <t>GRANDIR</t>
  </si>
  <si>
    <t>K-706-88</t>
  </si>
  <si>
    <t xml:space="preserve">LUNA </t>
  </si>
  <si>
    <t>NINFA</t>
  </si>
  <si>
    <t xml:space="preserve">PALSTEIN </t>
  </si>
  <si>
    <t>TOMCOT</t>
  </si>
  <si>
    <t>V-51-71</t>
  </si>
  <si>
    <t>ZEBRA</t>
  </si>
  <si>
    <t>C-406</t>
  </si>
  <si>
    <t>C-409</t>
  </si>
  <si>
    <t>C-84</t>
  </si>
  <si>
    <t>C-92</t>
  </si>
  <si>
    <t xml:space="preserve">KATY </t>
  </si>
  <si>
    <t>DURAZNERO (Prunus persica (L.) Batsch.)</t>
  </si>
  <si>
    <t>AMERICAN NECTAR</t>
  </si>
  <si>
    <t>ANDROSS</t>
  </si>
  <si>
    <t>BETARRAGA</t>
  </si>
  <si>
    <t>BLANQUILLO</t>
  </si>
  <si>
    <t xml:space="preserve">BOWEN </t>
  </si>
  <si>
    <t>BRITNEY LANE</t>
  </si>
  <si>
    <t xml:space="preserve">CAL RED </t>
  </si>
  <si>
    <t xml:space="preserve">CAROLYN </t>
  </si>
  <si>
    <t xml:space="preserve">CARSON </t>
  </si>
  <si>
    <t>CHUCHE PICUDO</t>
  </si>
  <si>
    <t>COPIAPO</t>
  </si>
  <si>
    <t xml:space="preserve">CORONA </t>
  </si>
  <si>
    <t>DEESIX</t>
  </si>
  <si>
    <t xml:space="preserve">DESERT GOLD </t>
  </si>
  <si>
    <t xml:space="preserve">DIXON </t>
  </si>
  <si>
    <t>DIXIE CREST</t>
  </si>
  <si>
    <t xml:space="preserve">DIXIE RED </t>
  </si>
  <si>
    <t xml:space="preserve">DR. DAVIS  </t>
  </si>
  <si>
    <t xml:space="preserve">DR. ROSS  </t>
  </si>
  <si>
    <t xml:space="preserve">EARLY AFRICAN GOLD </t>
  </si>
  <si>
    <t xml:space="preserve">EARLY MAJESTIC </t>
  </si>
  <si>
    <t>ELBESTA</t>
  </si>
  <si>
    <t xml:space="preserve">ELEGANT LADY </t>
  </si>
  <si>
    <t>ENANO GLO</t>
  </si>
  <si>
    <t>EXTREME WHITE</t>
  </si>
  <si>
    <t>FANCY LADY</t>
  </si>
  <si>
    <t>FLAVOR CREST</t>
  </si>
  <si>
    <t>FLORDAKING</t>
  </si>
  <si>
    <t xml:space="preserve">FORTUNA </t>
  </si>
  <si>
    <t>GOUDMYN</t>
  </si>
  <si>
    <t xml:space="preserve">HALFORD </t>
  </si>
  <si>
    <t>HESSE</t>
  </si>
  <si>
    <t xml:space="preserve">HONEY AFRICAN GOLD </t>
  </si>
  <si>
    <t>JANICE RED</t>
  </si>
  <si>
    <t xml:space="preserve">JUNGERMAN </t>
  </si>
  <si>
    <t>JUNE LADY</t>
  </si>
  <si>
    <t xml:space="preserve">KAKAMAS </t>
  </si>
  <si>
    <t>KAWEAH</t>
  </si>
  <si>
    <t>KLAMP</t>
  </si>
  <si>
    <t>LATE LEGRAND</t>
  </si>
  <si>
    <t xml:space="preserve">LINDO </t>
  </si>
  <si>
    <t xml:space="preserve">MAJESTIC </t>
  </si>
  <si>
    <t>MALHERBE</t>
  </si>
  <si>
    <t>MANON</t>
  </si>
  <si>
    <t>MARIA DELICIA</t>
  </si>
  <si>
    <t>MAY CREST</t>
  </si>
  <si>
    <t>MERRILL GREEN FREE</t>
  </si>
  <si>
    <t>NINTH OF THE FAME</t>
  </si>
  <si>
    <t xml:space="preserve">O´HENRY </t>
  </si>
  <si>
    <t>PLAMAQUEL</t>
  </si>
  <si>
    <t>PLAWHITE-5</t>
  </si>
  <si>
    <t>PLAWHITE-10</t>
  </si>
  <si>
    <t>POLAR QUEEN</t>
  </si>
  <si>
    <t>POMONA</t>
  </si>
  <si>
    <t>PRUHO DR. HAMANTAL</t>
  </si>
  <si>
    <t>REINA ELENA</t>
  </si>
  <si>
    <t>RIZZI</t>
  </si>
  <si>
    <t>ROMEA</t>
  </si>
  <si>
    <t>ROSS  PEACH</t>
  </si>
  <si>
    <t>ROSARIO RED</t>
  </si>
  <si>
    <t xml:space="preserve">ROYAL GLORY </t>
  </si>
  <si>
    <t>SECOND OF THE FAME</t>
  </si>
  <si>
    <t>SPRING CREST</t>
  </si>
  <si>
    <t>SPRING GEM</t>
  </si>
  <si>
    <t xml:space="preserve">SPRING LADY </t>
  </si>
  <si>
    <t>SPRING SNOW</t>
  </si>
  <si>
    <t>SPRING TIME</t>
  </si>
  <si>
    <t xml:space="preserve">STARN </t>
  </si>
  <si>
    <t>SUGAR GRAND</t>
  </si>
  <si>
    <t>SUMMER ZEE</t>
  </si>
  <si>
    <t>SUPER RICH</t>
  </si>
  <si>
    <t>TENTH OF THE FAME</t>
  </si>
  <si>
    <t xml:space="preserve">THIRD OF THE FAME </t>
  </si>
  <si>
    <t>TINTON</t>
  </si>
  <si>
    <t>TIRRENEA (TOSCANA)</t>
  </si>
  <si>
    <t xml:space="preserve">TRA - ZEE </t>
  </si>
  <si>
    <t>WHITE LADY</t>
  </si>
  <si>
    <t>WHITE ROYAL</t>
  </si>
  <si>
    <t>WISER</t>
  </si>
  <si>
    <t>ZEE LADY</t>
  </si>
  <si>
    <t>C-240</t>
  </si>
  <si>
    <t>C-241</t>
  </si>
  <si>
    <t>C-242</t>
  </si>
  <si>
    <t>C-243</t>
  </si>
  <si>
    <t>C-244</t>
  </si>
  <si>
    <t>C-245</t>
  </si>
  <si>
    <t>C-246</t>
  </si>
  <si>
    <t>C-247</t>
  </si>
  <si>
    <t>C-248</t>
  </si>
  <si>
    <t>C-249</t>
  </si>
  <si>
    <t>C-250</t>
  </si>
  <si>
    <t>C-251</t>
  </si>
  <si>
    <t>C-252</t>
  </si>
  <si>
    <t>C-254</t>
  </si>
  <si>
    <t>C-255</t>
  </si>
  <si>
    <t>C-256</t>
  </si>
  <si>
    <t>C-257</t>
  </si>
  <si>
    <t>C-279</t>
  </si>
  <si>
    <t>DU428</t>
  </si>
  <si>
    <t>DU439</t>
  </si>
  <si>
    <t>DU440</t>
  </si>
  <si>
    <t>DU465</t>
  </si>
  <si>
    <t>DU468</t>
  </si>
  <si>
    <t>DU501</t>
  </si>
  <si>
    <t>DU502</t>
  </si>
  <si>
    <t xml:space="preserve">EVEREST </t>
  </si>
  <si>
    <t>FORTUNA</t>
  </si>
  <si>
    <t>FRESH WHITE</t>
  </si>
  <si>
    <t>GOLD CREST</t>
  </si>
  <si>
    <t>KURACATA</t>
  </si>
  <si>
    <t>RED CREA</t>
  </si>
  <si>
    <t>SUNSET YELLOW PEACH</t>
  </si>
  <si>
    <t>SUPER QUEEN</t>
  </si>
  <si>
    <t>LOADELL</t>
  </si>
  <si>
    <t>SELLOWIANA</t>
  </si>
  <si>
    <t>TRIUMP</t>
  </si>
  <si>
    <t>FRAMBUESO (Rubus idaeus L.)</t>
  </si>
  <si>
    <t>ANNE</t>
  </si>
  <si>
    <t>CHILLIWAK</t>
  </si>
  <si>
    <t>GLEN LYON</t>
  </si>
  <si>
    <t xml:space="preserve">HERITAGE  </t>
  </si>
  <si>
    <t>MEEKER</t>
  </si>
  <si>
    <t>SAMBERRY</t>
  </si>
  <si>
    <t>SHOENEMAN</t>
  </si>
  <si>
    <t>COHO</t>
  </si>
  <si>
    <t>GLEN GLOVA</t>
  </si>
  <si>
    <t>LLOYD GEORGES</t>
  </si>
  <si>
    <t>MARION  BERRY</t>
  </si>
  <si>
    <t>BLANCA</t>
  </si>
  <si>
    <t xml:space="preserve">GARIGUETTE </t>
  </si>
  <si>
    <t>HONOR</t>
  </si>
  <si>
    <t xml:space="preserve">OSO GRANDE </t>
  </si>
  <si>
    <t>PAJARO</t>
  </si>
  <si>
    <t>PLARION FREE</t>
  </si>
  <si>
    <t>SWEET CHARLIE</t>
  </si>
  <si>
    <t>TUDLA MILSEI</t>
  </si>
  <si>
    <t>FRUTILLA (Fragaria L.)</t>
  </si>
  <si>
    <t>GRANADO (Punica granatum L.)</t>
  </si>
  <si>
    <t>ACCO</t>
  </si>
  <si>
    <t>AZAPA</t>
  </si>
  <si>
    <t>CHACA</t>
  </si>
  <si>
    <t>CHOLELE</t>
  </si>
  <si>
    <t>COAPA</t>
  </si>
  <si>
    <t>ESPAÑOL</t>
  </si>
  <si>
    <t>MOLLAR</t>
  </si>
  <si>
    <t>GROSELLA (Ribes rusbrum)</t>
  </si>
  <si>
    <t>AMISH RED</t>
  </si>
  <si>
    <t>INVICTO</t>
  </si>
  <si>
    <t>NINNONMOKI</t>
  </si>
  <si>
    <t>PITNEL</t>
  </si>
  <si>
    <t>WELCOME</t>
  </si>
  <si>
    <t>PIXWELL</t>
  </si>
  <si>
    <t>ROJA</t>
  </si>
  <si>
    <t>GUAYABA (Psidium guajova L.)</t>
  </si>
  <si>
    <t>GUABA</t>
  </si>
  <si>
    <t>ACIDO</t>
  </si>
  <si>
    <t>SCHATELMORELLE</t>
  </si>
  <si>
    <t>GUINDO (Prunus cerasus)</t>
  </si>
  <si>
    <t>I MORNOREN</t>
  </si>
  <si>
    <t>BLACK MISSION</t>
  </si>
  <si>
    <t>KADOTA</t>
  </si>
  <si>
    <t>NEGRA  COMUN</t>
  </si>
  <si>
    <t>HIGUERA (Ficus carica L.)</t>
  </si>
  <si>
    <t>MARGARITA</t>
  </si>
  <si>
    <t>MERCED</t>
  </si>
  <si>
    <t>LUCUMO (Pouteria obovata)</t>
  </si>
  <si>
    <t>A-19</t>
  </si>
  <si>
    <t>ALINA</t>
  </si>
  <si>
    <t>BELEN</t>
  </si>
  <si>
    <t>BRUNO</t>
  </si>
  <si>
    <t xml:space="preserve">CHICO MALE </t>
  </si>
  <si>
    <t>CHIEFTAIN</t>
  </si>
  <si>
    <t>CMW-71</t>
  </si>
  <si>
    <t>CMW-72</t>
  </si>
  <si>
    <t>DEREK</t>
  </si>
  <si>
    <t>FAENZA</t>
  </si>
  <si>
    <t>GOLD MALE</t>
  </si>
  <si>
    <t>GREEN LIGHT</t>
  </si>
  <si>
    <t xml:space="preserve">HAYWARD </t>
  </si>
  <si>
    <t xml:space="preserve">MATUA </t>
  </si>
  <si>
    <t>MATISSE</t>
  </si>
  <si>
    <t>MEGA KIWI</t>
  </si>
  <si>
    <t>MOSHAN</t>
  </si>
  <si>
    <t>NPP1</t>
  </si>
  <si>
    <t>R 600</t>
  </si>
  <si>
    <t>SHIFTAIN</t>
  </si>
  <si>
    <t>SKELTON GREEN</t>
  </si>
  <si>
    <t>SUMMER</t>
  </si>
  <si>
    <t>KIWI (Actinidia Lindl.)</t>
  </si>
  <si>
    <t>A20</t>
  </si>
  <si>
    <t>ALC 13</t>
  </si>
  <si>
    <t>B4G4</t>
  </si>
  <si>
    <t>BAKERMALE</t>
  </si>
  <si>
    <t>C3C3</t>
  </si>
  <si>
    <t>CLON 8</t>
  </si>
  <si>
    <t>E416</t>
  </si>
  <si>
    <t>K1J6</t>
  </si>
  <si>
    <t>K2-D4</t>
  </si>
  <si>
    <t>M1</t>
  </si>
  <si>
    <t>TOMURI</t>
  </si>
  <si>
    <t>LIMONERO (Citrus limon (L) Burm.f.)</t>
  </si>
  <si>
    <t xml:space="preserve">EUREKA </t>
  </si>
  <si>
    <t>FINO 40</t>
  </si>
  <si>
    <t>FINO 45</t>
  </si>
  <si>
    <t xml:space="preserve">FINO 49 </t>
  </si>
  <si>
    <t>FINO 95</t>
  </si>
  <si>
    <t xml:space="preserve">GENOVA </t>
  </si>
  <si>
    <t>GUREA FROST</t>
  </si>
  <si>
    <t xml:space="preserve">LISBOA </t>
  </si>
  <si>
    <t>MESSINA</t>
  </si>
  <si>
    <t>LIMA (Citrus aurantifolia)</t>
  </si>
  <si>
    <t>MACADAMIA (Macadamia integrifolia)</t>
  </si>
  <si>
    <t>CLEMENTINA</t>
  </si>
  <si>
    <t xml:space="preserve">CLEMENULE </t>
  </si>
  <si>
    <t>CLEOPATRA</t>
  </si>
  <si>
    <t>DANUS</t>
  </si>
  <si>
    <t>DELITE</t>
  </si>
  <si>
    <t>HOJA DE SAUCE</t>
  </si>
  <si>
    <t>JOSEMITE GOLD</t>
  </si>
  <si>
    <t>MIHO WASE</t>
  </si>
  <si>
    <t>NOUR</t>
  </si>
  <si>
    <t>NOVA</t>
  </si>
  <si>
    <t>OKITSU</t>
  </si>
  <si>
    <t>OROGRANDE</t>
  </si>
  <si>
    <t>ORONULES</t>
  </si>
  <si>
    <t>PRIMOSOLE</t>
  </si>
  <si>
    <t>W. MURCOTT</t>
  </si>
  <si>
    <t>SAUCE</t>
  </si>
  <si>
    <t>MANGO (Mangifera indica L.)</t>
  </si>
  <si>
    <t>AKANE</t>
  </si>
  <si>
    <t>BRAEBURN</t>
  </si>
  <si>
    <t>BROOKFIELD</t>
  </si>
  <si>
    <t>BURKITT GALA</t>
  </si>
  <si>
    <t>CLARA FEL</t>
  </si>
  <si>
    <t>COX ORANGE</t>
  </si>
  <si>
    <t>DEL PARAISO</t>
  </si>
  <si>
    <t>DISCOVERY</t>
  </si>
  <si>
    <t>ELSTAR</t>
  </si>
  <si>
    <t>ENVY</t>
  </si>
  <si>
    <t xml:space="preserve">FUJI </t>
  </si>
  <si>
    <t>FUJI ESTRIADA</t>
  </si>
  <si>
    <t>FUJI RAKU RAKU</t>
  </si>
  <si>
    <t>FUJI SUPREME</t>
  </si>
  <si>
    <t>FUJI SD</t>
  </si>
  <si>
    <t xml:space="preserve">GALA </t>
  </si>
  <si>
    <t>GALA SELECCIÓN COLOR</t>
  </si>
  <si>
    <t>GALA TOP ONE</t>
  </si>
  <si>
    <t xml:space="preserve">GALAXY </t>
  </si>
  <si>
    <t>GIANNY</t>
  </si>
  <si>
    <t>GOLDEN</t>
  </si>
  <si>
    <t>GOLDEN DELICIOUS</t>
  </si>
  <si>
    <t>GOLDEN GALA</t>
  </si>
  <si>
    <t>GOLDEN REINDERS</t>
  </si>
  <si>
    <t>GOLDEN SPUR</t>
  </si>
  <si>
    <t xml:space="preserve">GRANNY SMITH  </t>
  </si>
  <si>
    <t>GRALENS</t>
  </si>
  <si>
    <t xml:space="preserve">GRAVENSTEIN </t>
  </si>
  <si>
    <t>JACOB FISHER</t>
  </si>
  <si>
    <t>JAZZ</t>
  </si>
  <si>
    <t xml:space="preserve">JONAGOLD </t>
  </si>
  <si>
    <t>HILLIER</t>
  </si>
  <si>
    <t>HONEY  CRISP</t>
  </si>
  <si>
    <t>HUISCAPI</t>
  </si>
  <si>
    <t>HY-322</t>
  </si>
  <si>
    <t xml:space="preserve">KLARAPFEL </t>
  </si>
  <si>
    <t>LIMONA</t>
  </si>
  <si>
    <t>LODI</t>
  </si>
  <si>
    <t>MACKAUN</t>
  </si>
  <si>
    <t>MACKINSON</t>
  </si>
  <si>
    <t xml:space="preserve">MANCHURIAN </t>
  </si>
  <si>
    <t>MODI</t>
  </si>
  <si>
    <t>MUNDIAL GALA</t>
  </si>
  <si>
    <t>OLSEN RED GALA</t>
  </si>
  <si>
    <t>PACIFIC GALA</t>
  </si>
  <si>
    <t>PARAISO AMARILLO</t>
  </si>
  <si>
    <t>PARAISO ROJO</t>
  </si>
  <si>
    <t>PLATANO</t>
  </si>
  <si>
    <t>PRIMA</t>
  </si>
  <si>
    <t>PUCHACAY</t>
  </si>
  <si>
    <t xml:space="preserve">RED CHIEF HEINICKE </t>
  </si>
  <si>
    <t xml:space="preserve">RED DELICIOUS </t>
  </si>
  <si>
    <t xml:space="preserve">REINETA </t>
  </si>
  <si>
    <t>REINETA RAMBUR</t>
  </si>
  <si>
    <t>REINETA CHAMPAGNE</t>
  </si>
  <si>
    <t xml:space="preserve">RICHARD DELICIOUS </t>
  </si>
  <si>
    <t>ROTER BOSKOOP</t>
  </si>
  <si>
    <t>ROYAL GALA</t>
  </si>
  <si>
    <t>SANSA</t>
  </si>
  <si>
    <t>SANTA ANA</t>
  </si>
  <si>
    <t xml:space="preserve">SCARLETT  </t>
  </si>
  <si>
    <t>SCARLETT SPUR</t>
  </si>
  <si>
    <t>SNOWDRIFT</t>
  </si>
  <si>
    <t>SUPER CHIEF</t>
  </si>
  <si>
    <t>SUPPORTER 1</t>
  </si>
  <si>
    <t>ULTRA RED GALA</t>
  </si>
  <si>
    <t>MANZANO (Malus domestica Borkh.)</t>
  </si>
  <si>
    <t>CABEZA DE NIÑO</t>
  </si>
  <si>
    <t>CHERRY GALA</t>
  </si>
  <si>
    <t>GALA BROOKFIELD</t>
  </si>
  <si>
    <t>LIMÓN MONTÉS</t>
  </si>
  <si>
    <t>PRISCILLA</t>
  </si>
  <si>
    <t>RED ELSTAR</t>
  </si>
  <si>
    <t>RED KING OREGON</t>
  </si>
  <si>
    <t>SEPADA</t>
  </si>
  <si>
    <t>NORTHEN SPY</t>
  </si>
  <si>
    <t>MARACUYÁ (Passiflora edulis Sims)</t>
  </si>
  <si>
    <t>FLAVICARPA</t>
  </si>
  <si>
    <t>AMARILLO IMPERIAL</t>
  </si>
  <si>
    <t xml:space="preserve">CHAMPION  </t>
  </si>
  <si>
    <t>LUCUMA</t>
  </si>
  <si>
    <t>MA</t>
  </si>
  <si>
    <t xml:space="preserve">CHAMPION </t>
  </si>
  <si>
    <t>NAVAHO</t>
  </si>
  <si>
    <t>MORA (Rubus L.)</t>
  </si>
  <si>
    <t>MURTILLA (Ugni molinae Turcz.)</t>
  </si>
  <si>
    <t>NARANJO (Citrus sinensis (L.) Osbeck)</t>
  </si>
  <si>
    <t>ADO NAVEL</t>
  </si>
  <si>
    <t>AGRUNAVES</t>
  </si>
  <si>
    <t>ATWOOD NAVEL</t>
  </si>
  <si>
    <t>BARRYFIELD</t>
  </si>
  <si>
    <t>CARA CARA</t>
  </si>
  <si>
    <t xml:space="preserve">FUKUMOTO </t>
  </si>
  <si>
    <t xml:space="preserve">GOLDEN  </t>
  </si>
  <si>
    <t>MIDNIGHT</t>
  </si>
  <si>
    <t xml:space="preserve">NAVELINA </t>
  </si>
  <si>
    <t>NEW GOLD</t>
  </si>
  <si>
    <t xml:space="preserve">NEW HALL </t>
  </si>
  <si>
    <t xml:space="preserve">OLINDA VALENCIA </t>
  </si>
  <si>
    <t>RHODE</t>
  </si>
  <si>
    <t>SALUSTIANA</t>
  </si>
  <si>
    <t>SANGRIA MORO</t>
  </si>
  <si>
    <t>SANGRIA SANGUINELLI</t>
  </si>
  <si>
    <t>SKAGG´S BONANZA</t>
  </si>
  <si>
    <t>SPRING NAVEL</t>
  </si>
  <si>
    <t xml:space="preserve">TARDIA DE VALENCIA </t>
  </si>
  <si>
    <t xml:space="preserve">THOMPSON </t>
  </si>
  <si>
    <t xml:space="preserve">VALENCIA </t>
  </si>
  <si>
    <t>WASHINGTON</t>
  </si>
  <si>
    <t>WASHINGTON NAVEL</t>
  </si>
  <si>
    <t>ADDOONIKE</t>
  </si>
  <si>
    <t xml:space="preserve">NAVEL LANE LATE </t>
  </si>
  <si>
    <t>PARENT WASHINGTON</t>
  </si>
  <si>
    <t>RUBIDOUX</t>
  </si>
  <si>
    <t>NECTARINO (Prunus persica (L.) Batsch.)</t>
  </si>
  <si>
    <t>ANTARES</t>
  </si>
  <si>
    <t>APRIL GLO</t>
  </si>
  <si>
    <t>ARMKING</t>
  </si>
  <si>
    <t xml:space="preserve">ARMQUEEN </t>
  </si>
  <si>
    <t>ARCTIC BLAZE</t>
  </si>
  <si>
    <t>ARTIC JAY</t>
  </si>
  <si>
    <t>ARCTIC ROSE</t>
  </si>
  <si>
    <t>ARCTIC SNOW</t>
  </si>
  <si>
    <t>ATLAS</t>
  </si>
  <si>
    <t>AUGUST FIRE</t>
  </si>
  <si>
    <t>AUGUST QUEEN</t>
  </si>
  <si>
    <t xml:space="preserve">AUGUST RED </t>
  </si>
  <si>
    <t xml:space="preserve">CRIMSON BABY </t>
  </si>
  <si>
    <t>DIXON</t>
  </si>
  <si>
    <t>EARLY GLO</t>
  </si>
  <si>
    <t>EARLY MAY GRAND</t>
  </si>
  <si>
    <t>EXTREME RED</t>
  </si>
  <si>
    <t xml:space="preserve">FAIRLANE </t>
  </si>
  <si>
    <t xml:space="preserve">FANTASIA </t>
  </si>
  <si>
    <t xml:space="preserve">FIESTA </t>
  </si>
  <si>
    <t>FIREBRITE</t>
  </si>
  <si>
    <t>FLAMEROUGE</t>
  </si>
  <si>
    <t>FLAMING RED</t>
  </si>
  <si>
    <t xml:space="preserve">FLAVORTOP </t>
  </si>
  <si>
    <t>GIANT PEARL</t>
  </si>
  <si>
    <t>HONEY BLACK</t>
  </si>
  <si>
    <t>HONEY BLAZE</t>
  </si>
  <si>
    <t xml:space="preserve">INCOMPARABLE </t>
  </si>
  <si>
    <t>INDEPENDENCE</t>
  </si>
  <si>
    <t>JUNE GLO</t>
  </si>
  <si>
    <t>KAY GLO</t>
  </si>
  <si>
    <t xml:space="preserve">LATE LEGRAND </t>
  </si>
  <si>
    <t>MAILLARED</t>
  </si>
  <si>
    <t>MAILLARFERARIE</t>
  </si>
  <si>
    <t>MAGIQUE</t>
  </si>
  <si>
    <t>MAY FIRE</t>
  </si>
  <si>
    <t xml:space="preserve">MAY  GRAND </t>
  </si>
  <si>
    <t>MAY GLO</t>
  </si>
  <si>
    <t xml:space="preserve">NECTAR CREST </t>
  </si>
  <si>
    <t>NECTALADY</t>
  </si>
  <si>
    <t>NECTAR A</t>
  </si>
  <si>
    <t>NE 40</t>
  </si>
  <si>
    <t>NEC A-150</t>
  </si>
  <si>
    <t>NEC B-165</t>
  </si>
  <si>
    <t>NEC B-170</t>
  </si>
  <si>
    <t>NEC B-175</t>
  </si>
  <si>
    <t>PRIMA RED</t>
  </si>
  <si>
    <t>RED DELIGHT</t>
  </si>
  <si>
    <t>RED DREAM</t>
  </si>
  <si>
    <t xml:space="preserve">RED DIAMOND </t>
  </si>
  <si>
    <t>RED FANTASTIC ENANO</t>
  </si>
  <si>
    <t>RED GEM</t>
  </si>
  <si>
    <t>RED GLENN</t>
  </si>
  <si>
    <t>RED GLO</t>
  </si>
  <si>
    <t>RED GRAND</t>
  </si>
  <si>
    <t xml:space="preserve">RED JIM </t>
  </si>
  <si>
    <t xml:space="preserve">RIO RED  </t>
  </si>
  <si>
    <t>ROYAL DELAY</t>
  </si>
  <si>
    <t>RUBY DIAMOND</t>
  </si>
  <si>
    <t xml:space="preserve">SEPTEMBER FREE </t>
  </si>
  <si>
    <t>SEPTEMBER QUEEN</t>
  </si>
  <si>
    <t xml:space="preserve">SNOW QUEEN </t>
  </si>
  <si>
    <t>SPRING BRIGHT</t>
  </si>
  <si>
    <t xml:space="preserve">SPRING RED </t>
  </si>
  <si>
    <t>SUMMER BRIGHT</t>
  </si>
  <si>
    <t>SUMMER GRAND</t>
  </si>
  <si>
    <t>STONE RED</t>
  </si>
  <si>
    <t>SWEET ICE</t>
  </si>
  <si>
    <t xml:space="preserve">VENUS </t>
  </si>
  <si>
    <t>WEINBERGER</t>
  </si>
  <si>
    <t>ZEE GLO</t>
  </si>
  <si>
    <t>ZINCAL 10</t>
  </si>
  <si>
    <t>C-24</t>
  </si>
  <si>
    <t>C-31</t>
  </si>
  <si>
    <t>C-34</t>
  </si>
  <si>
    <t>C-39</t>
  </si>
  <si>
    <t>C-57</t>
  </si>
  <si>
    <t>HONEY DIVA</t>
  </si>
  <si>
    <t>NE 488</t>
  </si>
  <si>
    <t>NE 492</t>
  </si>
  <si>
    <t>NE 493</t>
  </si>
  <si>
    <t>NE 498</t>
  </si>
  <si>
    <t>NE 500</t>
  </si>
  <si>
    <t>NE 506</t>
  </si>
  <si>
    <t>NE 511</t>
  </si>
  <si>
    <t>NE 517</t>
  </si>
  <si>
    <t>NE 519</t>
  </si>
  <si>
    <t>NE 520</t>
  </si>
  <si>
    <t>NE 524</t>
  </si>
  <si>
    <t>NE 527</t>
  </si>
  <si>
    <t>NE 528</t>
  </si>
  <si>
    <t>NE 554</t>
  </si>
  <si>
    <t>NE 562</t>
  </si>
  <si>
    <t>NE 566</t>
  </si>
  <si>
    <t>NE 567</t>
  </si>
  <si>
    <t>NEC AB-120</t>
  </si>
  <si>
    <t>NEP 2</t>
  </si>
  <si>
    <t>PROPAGACION GESEX cv 236</t>
  </si>
  <si>
    <t>PROPAGACION GESEX cv 4050</t>
  </si>
  <si>
    <t>PROPAGACION GESEX cv 4628</t>
  </si>
  <si>
    <t>PROPAGACION GESEX cv 4825</t>
  </si>
  <si>
    <t xml:space="preserve">CALIFORNIANO </t>
  </si>
  <si>
    <t xml:space="preserve">GOLDEN NUGGET </t>
  </si>
  <si>
    <t xml:space="preserve">TANAKA </t>
  </si>
  <si>
    <t>NÍSPERO (Eriobotrya japonica (Thunb.) Lindl.)</t>
  </si>
  <si>
    <t>ACONCAGUA</t>
  </si>
  <si>
    <t>ASTORGA  172</t>
  </si>
  <si>
    <t>CALIFORNIANA</t>
  </si>
  <si>
    <t xml:space="preserve">CHANDLER </t>
  </si>
  <si>
    <t>CISCO</t>
  </si>
  <si>
    <t xml:space="preserve">FRANQUETTE </t>
  </si>
  <si>
    <t xml:space="preserve">HARTLEY </t>
  </si>
  <si>
    <t xml:space="preserve">HOWARD </t>
  </si>
  <si>
    <t>JUGLANS REGIA</t>
  </si>
  <si>
    <t>PEDRO</t>
  </si>
  <si>
    <t xml:space="preserve">SERR </t>
  </si>
  <si>
    <t>SUND LAND</t>
  </si>
  <si>
    <t xml:space="preserve">VINA </t>
  </si>
  <si>
    <t>NOGAL (Juglans regia L.)</t>
  </si>
  <si>
    <t>ACEBUCHE</t>
  </si>
  <si>
    <t xml:space="preserve">ARBEQUINA </t>
  </si>
  <si>
    <t>ARBUSANA</t>
  </si>
  <si>
    <t>BARNEA</t>
  </si>
  <si>
    <t>BIANCOLILLA</t>
  </si>
  <si>
    <t>BOSSANA</t>
  </si>
  <si>
    <t>CARAZOULA</t>
  </si>
  <si>
    <t>CHANGLOT REAL</t>
  </si>
  <si>
    <t>CORATINA</t>
  </si>
  <si>
    <t xml:space="preserve">EMPELTRE </t>
  </si>
  <si>
    <t>ESCOLANA</t>
  </si>
  <si>
    <t xml:space="preserve">FRANTOIO </t>
  </si>
  <si>
    <t>HOJIBLANCA</t>
  </si>
  <si>
    <t>KALAMATA</t>
  </si>
  <si>
    <t>KORONEIKI</t>
  </si>
  <si>
    <t xml:space="preserve">LECCINO </t>
  </si>
  <si>
    <t>LIGURIA</t>
  </si>
  <si>
    <t xml:space="preserve">MANZANILLA </t>
  </si>
  <si>
    <t>NAVALLI</t>
  </si>
  <si>
    <t>NOCCE LARA</t>
  </si>
  <si>
    <t>PICCOLINE</t>
  </si>
  <si>
    <t xml:space="preserve">PICUAL </t>
  </si>
  <si>
    <t>RUBRA</t>
  </si>
  <si>
    <t xml:space="preserve">SEVILLANA </t>
  </si>
  <si>
    <t>OLIVO (Olea europaea L.)</t>
  </si>
  <si>
    <t>SOLO</t>
  </si>
  <si>
    <t>PAPAYA (Carica papaya L.)</t>
  </si>
  <si>
    <t>ANTILLANO</t>
  </si>
  <si>
    <t xml:space="preserve">BACON </t>
  </si>
  <si>
    <t>CALIFORNIANO</t>
  </si>
  <si>
    <t>DUKE 7</t>
  </si>
  <si>
    <t xml:space="preserve">EDRANOL </t>
  </si>
  <si>
    <t xml:space="preserve">ESTHER </t>
  </si>
  <si>
    <t>ETTINGER</t>
  </si>
  <si>
    <t>FLORENTINA</t>
  </si>
  <si>
    <t xml:space="preserve">FUERTE </t>
  </si>
  <si>
    <t>HASS</t>
  </si>
  <si>
    <t>PIKERTON</t>
  </si>
  <si>
    <t>PRINCESA EUGENIA</t>
  </si>
  <si>
    <t>REED</t>
  </si>
  <si>
    <t>ZUTANO</t>
  </si>
  <si>
    <t>PALTO (Persea americana Mill.)</t>
  </si>
  <si>
    <t>NAVAL</t>
  </si>
  <si>
    <t>GRABHOLS</t>
  </si>
  <si>
    <t xml:space="preserve">WICHITA </t>
  </si>
  <si>
    <t>PECANO (Carya illinoinensis)</t>
  </si>
  <si>
    <t>PERAL (Pyrus communis L.)</t>
  </si>
  <si>
    <t xml:space="preserve">ABATE FETEL </t>
  </si>
  <si>
    <t xml:space="preserve">BARTLET </t>
  </si>
  <si>
    <t xml:space="preserve">BEURRE BOSC </t>
  </si>
  <si>
    <t xml:space="preserve">BEURRE D´ANJOU </t>
  </si>
  <si>
    <t>BEURRE HARDY</t>
  </si>
  <si>
    <t xml:space="preserve">COSCIA </t>
  </si>
  <si>
    <t xml:space="preserve">DOYENNE DU COMICE </t>
  </si>
  <si>
    <t>DU COMICE</t>
  </si>
  <si>
    <t>EL DORADO</t>
  </si>
  <si>
    <t>FORELLE</t>
  </si>
  <si>
    <t>HOSUI</t>
  </si>
  <si>
    <t>OLD HOME</t>
  </si>
  <si>
    <t>PROVENCE QUINCE</t>
  </si>
  <si>
    <t>RED BARTLETT</t>
  </si>
  <si>
    <t xml:space="preserve">RED SENSATION </t>
  </si>
  <si>
    <t>SHINKO</t>
  </si>
  <si>
    <t>SIGLO XX</t>
  </si>
  <si>
    <t xml:space="preserve">SUMMER BARTLETT  </t>
  </si>
  <si>
    <t>WILLIAMS</t>
  </si>
  <si>
    <t xml:space="preserve">WINTER NELLIS </t>
  </si>
  <si>
    <t xml:space="preserve">CONFERENCE </t>
  </si>
  <si>
    <t>FAVORITA DE CLAPP</t>
  </si>
  <si>
    <t>TOSCA</t>
  </si>
  <si>
    <t>PISTACHO (Pistacia vera L.)</t>
  </si>
  <si>
    <t xml:space="preserve">ATLANTICA     </t>
  </si>
  <si>
    <t>AEGINA</t>
  </si>
  <si>
    <t xml:space="preserve">KERMAN </t>
  </si>
  <si>
    <t>INTEGRIMA</t>
  </si>
  <si>
    <t xml:space="preserve">PETERS </t>
  </si>
  <si>
    <t>PIONEER</t>
  </si>
  <si>
    <t>RED ALEPPO</t>
  </si>
  <si>
    <t>SIROKA</t>
  </si>
  <si>
    <t>RED SEEDLESS</t>
  </si>
  <si>
    <t>STAR RUBY</t>
  </si>
  <si>
    <t>POMELO (Citrus L.)</t>
  </si>
  <si>
    <t xml:space="preserve">MINEOLA </t>
  </si>
  <si>
    <t>TANGELO (Citrus reticulata x Citrus paradisi)</t>
  </si>
  <si>
    <t>VID DE MESA (Vitis vinifera)</t>
  </si>
  <si>
    <t>AUTUMN BLACK</t>
  </si>
  <si>
    <t>AUTUMN ROYAL</t>
  </si>
  <si>
    <t>BEAUTY</t>
  </si>
  <si>
    <t>BLACK FINGER</t>
  </si>
  <si>
    <t>BLANCA ITALIA</t>
  </si>
  <si>
    <t>CALMERIA</t>
  </si>
  <si>
    <t>CG 766</t>
  </si>
  <si>
    <t>CONCORDE</t>
  </si>
  <si>
    <t xml:space="preserve">CRIMSON SEEDLESS </t>
  </si>
  <si>
    <t>DESERT SEEDLESS</t>
  </si>
  <si>
    <t>EMPEROR</t>
  </si>
  <si>
    <t>FERCAL</t>
  </si>
  <si>
    <t>FLAME SEEDLESS</t>
  </si>
  <si>
    <t>ICE SEEDLESS</t>
  </si>
  <si>
    <t>ITALIA</t>
  </si>
  <si>
    <t>PERLON</t>
  </si>
  <si>
    <t xml:space="preserve">PERLETTE </t>
  </si>
  <si>
    <t>PRINCESS SEEDLESS</t>
  </si>
  <si>
    <t>QUEEN ROSE</t>
  </si>
  <si>
    <t>RED GLOBE</t>
  </si>
  <si>
    <t xml:space="preserve">RED SEEDLESS </t>
  </si>
  <si>
    <t xml:space="preserve">RIBIER </t>
  </si>
  <si>
    <t>RICHTER</t>
  </si>
  <si>
    <t>RUBY SEEDLESS</t>
  </si>
  <si>
    <t>RUGGERI</t>
  </si>
  <si>
    <t>SABLE</t>
  </si>
  <si>
    <t>SALT CREEK</t>
  </si>
  <si>
    <t xml:space="preserve">SUGRAONE  </t>
  </si>
  <si>
    <t>SUNSET</t>
  </si>
  <si>
    <t>EARLY SWEET</t>
  </si>
  <si>
    <t>MGT</t>
  </si>
  <si>
    <t>AGLIANICO</t>
  </si>
  <si>
    <t>ALPHA RED</t>
  </si>
  <si>
    <t>ARINARNOA</t>
  </si>
  <si>
    <t>ASPIRAN BOUSCHET</t>
  </si>
  <si>
    <t xml:space="preserve">CABERNET FRANC </t>
  </si>
  <si>
    <t>CABERNET SAUVIGNON</t>
  </si>
  <si>
    <t>CARIGNAN</t>
  </si>
  <si>
    <t>CARMENERE</t>
  </si>
  <si>
    <t>CHARDONNAY</t>
  </si>
  <si>
    <t>CHENIN BLANC</t>
  </si>
  <si>
    <t>CORVINA</t>
  </si>
  <si>
    <t>CORVINA VERONESSE</t>
  </si>
  <si>
    <t>DOLCETTO</t>
  </si>
  <si>
    <t>GARGANEGA</t>
  </si>
  <si>
    <t xml:space="preserve">GEWURZTRAMINER </t>
  </si>
  <si>
    <t>GRENACHE</t>
  </si>
  <si>
    <t xml:space="preserve">MALBEC </t>
  </si>
  <si>
    <t>MARSANNE</t>
  </si>
  <si>
    <t>MARSELAN</t>
  </si>
  <si>
    <t>MARZEMINO</t>
  </si>
  <si>
    <t xml:space="preserve">MERLOT </t>
  </si>
  <si>
    <t>MOSCATEL AMARILLA</t>
  </si>
  <si>
    <t>MOSCATEL BLANC</t>
  </si>
  <si>
    <t>MOSCATEL DE ALEJANDRÍA</t>
  </si>
  <si>
    <t>MOSCATEL DE AUSTRIA</t>
  </si>
  <si>
    <t xml:space="preserve">MOSCATEL ROSADA </t>
  </si>
  <si>
    <t xml:space="preserve">MOURVEDRE </t>
  </si>
  <si>
    <t>NIELUCCIO</t>
  </si>
  <si>
    <t>NIGHT SHADE</t>
  </si>
  <si>
    <t>PEDRO DINOVER</t>
  </si>
  <si>
    <t>PEDRO JIMENEZ</t>
  </si>
  <si>
    <t>PETIT SYRAH</t>
  </si>
  <si>
    <t>PETIT VERDOT</t>
  </si>
  <si>
    <t>PINOT</t>
  </si>
  <si>
    <t xml:space="preserve">PINOT BLANC </t>
  </si>
  <si>
    <t>PINOT GRIS</t>
  </si>
  <si>
    <t xml:space="preserve">PINOT NOIR </t>
  </si>
  <si>
    <t>PINOTAGE</t>
  </si>
  <si>
    <t>RIESLING</t>
  </si>
  <si>
    <t xml:space="preserve">SANGIOVESE </t>
  </si>
  <si>
    <t xml:space="preserve">SAUVIGNON </t>
  </si>
  <si>
    <t xml:space="preserve">SAUVIGNON AMERICANO </t>
  </si>
  <si>
    <t xml:space="preserve">SAUVIGNON BLANC </t>
  </si>
  <si>
    <t>SAUVIGNON GRIS</t>
  </si>
  <si>
    <t>SAUVIGNON VERT</t>
  </si>
  <si>
    <t>SEMILLON</t>
  </si>
  <si>
    <t>SHINE</t>
  </si>
  <si>
    <t xml:space="preserve">SYRAH </t>
  </si>
  <si>
    <t>TANNAT</t>
  </si>
  <si>
    <t>TEMPRANILLO</t>
  </si>
  <si>
    <t xml:space="preserve">TINTORERA </t>
  </si>
  <si>
    <t xml:space="preserve">TORONTEL </t>
  </si>
  <si>
    <t xml:space="preserve">VIOGNIER  </t>
  </si>
  <si>
    <t>ZINFANDEL</t>
  </si>
  <si>
    <t>VID VINIFERA (Vitis vinifera)</t>
  </si>
  <si>
    <t>GARNACHA TINTORERA</t>
  </si>
  <si>
    <t>GRAVESAC</t>
  </si>
  <si>
    <t>MOSCATEL</t>
  </si>
  <si>
    <t xml:space="preserve">MUSEAT </t>
  </si>
  <si>
    <t>PETIT MANSENG</t>
  </si>
  <si>
    <t xml:space="preserve">ROUSSANNE </t>
  </si>
  <si>
    <t>ZARZAPARRILLA (Ribes nigrum)</t>
  </si>
  <si>
    <t>BEN HOPE</t>
  </si>
  <si>
    <t>BEN FINLAY</t>
  </si>
  <si>
    <t>BEN GALM</t>
  </si>
  <si>
    <t>JUNIFER</t>
  </si>
  <si>
    <t>ZP26597</t>
  </si>
  <si>
    <t>ZP26596</t>
  </si>
  <si>
    <t>ZP26595</t>
  </si>
  <si>
    <t>Chirimoyo</t>
  </si>
  <si>
    <t>Duraznero</t>
  </si>
  <si>
    <t>Granado</t>
  </si>
  <si>
    <t>Mandarino</t>
  </si>
  <si>
    <t>Maqui</t>
  </si>
  <si>
    <t>Mora</t>
  </si>
  <si>
    <t>Murtilla</t>
  </si>
  <si>
    <t>Naranjo</t>
  </si>
  <si>
    <t>Nectarino</t>
  </si>
  <si>
    <t>Níspero</t>
  </si>
  <si>
    <t>Nogal</t>
  </si>
  <si>
    <t>Olivo</t>
  </si>
  <si>
    <t>Palto</t>
  </si>
  <si>
    <t>Papaya</t>
  </si>
  <si>
    <t>Peral</t>
  </si>
  <si>
    <t>Pistacho</t>
  </si>
  <si>
    <t>Tangelo</t>
  </si>
  <si>
    <t>Vid de mesa</t>
  </si>
  <si>
    <t>Vid vinífera</t>
  </si>
  <si>
    <t>Zarzaparrilla</t>
  </si>
  <si>
    <t>PORTAINJERTO</t>
  </si>
  <si>
    <t>Portainjerto</t>
  </si>
  <si>
    <t>MAQUI (Aristolelia chilensis)</t>
  </si>
  <si>
    <t>BING WAB 13</t>
  </si>
  <si>
    <t>DAVIES</t>
  </si>
  <si>
    <t>LARRIMA CHRISTI</t>
  </si>
  <si>
    <t>SUBIR</t>
  </si>
  <si>
    <t xml:space="preserve">ALMENDRO TOTAL ANUAL </t>
  </si>
  <si>
    <t xml:space="preserve">ARÁNDANO TOTAL ANUAL </t>
  </si>
  <si>
    <t xml:space="preserve"> AVELLANO EUROPEO TOTAL ANUAL</t>
  </si>
  <si>
    <t xml:space="preserve">CAQUI TOTAL ANUAL </t>
  </si>
  <si>
    <t xml:space="preserve"> CASTAÑO TOTAL ANUAL</t>
  </si>
  <si>
    <t xml:space="preserve">CEREZO TOTAL ANUAL </t>
  </si>
  <si>
    <t xml:space="preserve">CHIRIMOYO TOTAL ANUAL </t>
  </si>
  <si>
    <t xml:space="preserve">CIRUELO EUROPEO TOTAL ANUAL </t>
  </si>
  <si>
    <t xml:space="preserve">CIRUELO JAPONÉS TOTAL ANUAL </t>
  </si>
  <si>
    <t xml:space="preserve">CRANBERRIES TOTAL ANUAL </t>
  </si>
  <si>
    <t xml:space="preserve">DAMASCO TOTAL ANUAL </t>
  </si>
  <si>
    <t xml:space="preserve">DURAZNERO TOTAL ANUAL </t>
  </si>
  <si>
    <t xml:space="preserve">FRAMBUESO TOTAL ANUAL </t>
  </si>
  <si>
    <t xml:space="preserve">FREIJOA TOTAL ANUAL </t>
  </si>
  <si>
    <t xml:space="preserve">FRUTILLA TOTAL ANUAL </t>
  </si>
  <si>
    <t xml:space="preserve">GRANADO TOTAL ANUAL </t>
  </si>
  <si>
    <t xml:space="preserve">GROSELLA TOTAL ANUAL </t>
  </si>
  <si>
    <t xml:space="preserve">GUAYABA TOTAL ANUAL </t>
  </si>
  <si>
    <t xml:space="preserve">GUINDO TOTAL ANUAL </t>
  </si>
  <si>
    <t xml:space="preserve">HIGUERA TOTAL ANUAL </t>
  </si>
  <si>
    <t xml:space="preserve">KIWI TOTAL ANUAL </t>
  </si>
  <si>
    <t xml:space="preserve">LIMA TOTAL ANUAL </t>
  </si>
  <si>
    <t xml:space="preserve">LIMONERO TOTAL ANUAL </t>
  </si>
  <si>
    <t xml:space="preserve">LUCUMO TOTAL ANUAL </t>
  </si>
  <si>
    <t xml:space="preserve">MACADAMIA TOTAL ANUAL </t>
  </si>
  <si>
    <t xml:space="preserve">MANDARINO TOTAL ANUAL </t>
  </si>
  <si>
    <t xml:space="preserve">MANGO TOTAL ANUAL </t>
  </si>
  <si>
    <t xml:space="preserve">MANZANO TOTAL ANUAL </t>
  </si>
  <si>
    <t xml:space="preserve">MAQUI TOTAL ANUAL </t>
  </si>
  <si>
    <t xml:space="preserve">MARACUYÁ TOTAL ANUAL </t>
  </si>
  <si>
    <t xml:space="preserve">MEMBRILLO TOTAL ANUAL </t>
  </si>
  <si>
    <t xml:space="preserve">MORA TOTAL ANUAL </t>
  </si>
  <si>
    <t xml:space="preserve">MURTILLA TOTAL ANUAL </t>
  </si>
  <si>
    <t xml:space="preserve">NARANJO TOTAL ANUAL </t>
  </si>
  <si>
    <t xml:space="preserve">NECTARINO TOTAL ANUAL </t>
  </si>
  <si>
    <t xml:space="preserve">NÍSPERO TOTAL ANUAL </t>
  </si>
  <si>
    <t xml:space="preserve">NOGAL TOTAL ANUAL </t>
  </si>
  <si>
    <t xml:space="preserve"> OLIVO TOTAL ANUAL</t>
  </si>
  <si>
    <t xml:space="preserve">PALTO TOTAL ANUAL </t>
  </si>
  <si>
    <t xml:space="preserve">PAPAYA TOTAL ANUAL </t>
  </si>
  <si>
    <t xml:space="preserve">PECANO TOTAL ANUAL </t>
  </si>
  <si>
    <t xml:space="preserve">PERAL TOTAL ANUAL </t>
  </si>
  <si>
    <t xml:space="preserve">PISTACHO TOTAL ANUAL </t>
  </si>
  <si>
    <t xml:space="preserve">POMELO TOTAL ANUAL </t>
  </si>
  <si>
    <t xml:space="preserve">TANGELO TOTAL ANUAL </t>
  </si>
  <si>
    <t xml:space="preserve">VID DE MESA TOTAL ANUAL </t>
  </si>
  <si>
    <t xml:space="preserve">VID VINIFERA TOTAL ANUAL </t>
  </si>
  <si>
    <t xml:space="preserve">PORTAINJERTO TOTAL ANUAL </t>
  </si>
  <si>
    <t>OREGON</t>
  </si>
  <si>
    <t>CORAZON DE BUEY</t>
  </si>
  <si>
    <t>MAHALEB</t>
  </si>
  <si>
    <t>CI333</t>
  </si>
  <si>
    <t>CI334</t>
  </si>
  <si>
    <t>CI337</t>
  </si>
  <si>
    <t>CI376</t>
  </si>
  <si>
    <t>CI383</t>
  </si>
  <si>
    <t>CI391</t>
  </si>
  <si>
    <t>CI393</t>
  </si>
  <si>
    <t>CI444</t>
  </si>
  <si>
    <t>PILGRIN</t>
  </si>
  <si>
    <t>STEVENS</t>
  </si>
  <si>
    <t>DU438</t>
  </si>
  <si>
    <t>DU533</t>
  </si>
  <si>
    <t>SAHARA</t>
  </si>
  <si>
    <t xml:space="preserve">COMÚN </t>
  </si>
  <si>
    <t>CLEMENLUZ</t>
  </si>
  <si>
    <t>CLEMENVILLA</t>
  </si>
  <si>
    <t>BURCKEYE GALA</t>
  </si>
  <si>
    <t>FUJI AZTEC</t>
  </si>
  <si>
    <t>FUJI JUBILEE</t>
  </si>
  <si>
    <t>GOLDEN SMOOTHEE</t>
  </si>
  <si>
    <t>OPAL</t>
  </si>
  <si>
    <t>QUINCE A</t>
  </si>
  <si>
    <t>NE 215</t>
  </si>
  <si>
    <t>NE 289</t>
  </si>
  <si>
    <t>NE 470</t>
  </si>
  <si>
    <t>NE 482</t>
  </si>
  <si>
    <t>NE 483</t>
  </si>
  <si>
    <t>NE 484</t>
  </si>
  <si>
    <t>NE 486</t>
  </si>
  <si>
    <t>NE 491</t>
  </si>
  <si>
    <t>NE 509</t>
  </si>
  <si>
    <t>NE 513</t>
  </si>
  <si>
    <t>NE 514</t>
  </si>
  <si>
    <t>NE 526</t>
  </si>
  <si>
    <t>NE 530</t>
  </si>
  <si>
    <t>NE 531</t>
  </si>
  <si>
    <t>NE 532</t>
  </si>
  <si>
    <t>NE 565</t>
  </si>
  <si>
    <t>SUMMER FIRE</t>
  </si>
  <si>
    <t>ADAMS</t>
  </si>
  <si>
    <t>PAÍS</t>
  </si>
  <si>
    <t>CARMEL</t>
  </si>
  <si>
    <t>BUTTE</t>
  </si>
  <si>
    <t>EARLYRICH</t>
  </si>
  <si>
    <t>FRITZ</t>
  </si>
  <si>
    <t>MISSION</t>
  </si>
  <si>
    <t>PADRE</t>
  </si>
  <si>
    <t>PRICE</t>
  </si>
  <si>
    <t>SOLANO</t>
  </si>
  <si>
    <t>BERKELEY</t>
  </si>
  <si>
    <t>BLUE CROP</t>
  </si>
  <si>
    <t>BLUE RAY</t>
  </si>
  <si>
    <t>BLUEGOLD</t>
  </si>
  <si>
    <t>BRIGHTWELL</t>
  </si>
  <si>
    <t>LEGACY</t>
  </si>
  <si>
    <t>MISTY</t>
  </si>
  <si>
    <t>TIF BLUE</t>
  </si>
  <si>
    <t>FUYU</t>
  </si>
  <si>
    <t>GIRO</t>
  </si>
  <si>
    <t>BING</t>
  </si>
  <si>
    <t>EARLY BURLAT</t>
  </si>
  <si>
    <t>KORDIA</t>
  </si>
  <si>
    <t>LAMBERT</t>
  </si>
  <si>
    <t>LAPINS</t>
  </si>
  <si>
    <t>NEW STAR</t>
  </si>
  <si>
    <t>RAINIER</t>
  </si>
  <si>
    <t>REGINA</t>
  </si>
  <si>
    <t>SAM</t>
  </si>
  <si>
    <t>SCHNEIDER</t>
  </si>
  <si>
    <t>SUMMIT</t>
  </si>
  <si>
    <t>SUNBURST</t>
  </si>
  <si>
    <t>SWEET GEORGIA</t>
  </si>
  <si>
    <t>CONCHA LISA</t>
  </si>
  <si>
    <t>D´AGEN</t>
  </si>
  <si>
    <t>PRESIDENT</t>
  </si>
  <si>
    <t>BLACK AMBER</t>
  </si>
  <si>
    <t>CI336</t>
  </si>
  <si>
    <t>CI379</t>
  </si>
  <si>
    <t>FORTUNE</t>
  </si>
  <si>
    <t>LARRY ANN</t>
  </si>
  <si>
    <t>SANTA ROSA</t>
  </si>
  <si>
    <t>CASTEL BRITE</t>
  </si>
  <si>
    <t>DINA</t>
  </si>
  <si>
    <t>IMPERIAL</t>
  </si>
  <si>
    <t>MODESTO</t>
  </si>
  <si>
    <t>PATTERSON</t>
  </si>
  <si>
    <t>TILTON</t>
  </si>
  <si>
    <t>JOJOBA (Simmondsia chinensis)</t>
  </si>
  <si>
    <t xml:space="preserve">JOJOBA TOTAL ANUAL </t>
  </si>
  <si>
    <t>MONO</t>
  </si>
  <si>
    <t>BLISS</t>
  </si>
  <si>
    <t>CV 12-19</t>
  </si>
  <si>
    <t>CV 8-1</t>
  </si>
  <si>
    <t>CV 8-17</t>
  </si>
  <si>
    <t>CV 8-42</t>
  </si>
  <si>
    <t>D' NEAL</t>
  </si>
  <si>
    <t>DAY BREAK</t>
  </si>
  <si>
    <t>PRELUDE</t>
  </si>
  <si>
    <t>AMARILLO</t>
  </si>
  <si>
    <t>AZUL</t>
  </si>
  <si>
    <t>GIFFONI</t>
  </si>
  <si>
    <t>LEWIS</t>
  </si>
  <si>
    <t>MORADO</t>
  </si>
  <si>
    <t>POLINIZANTE</t>
  </si>
  <si>
    <t xml:space="preserve">POLINIZANTE AZUL </t>
  </si>
  <si>
    <t>POLINIZANTE BLANCO</t>
  </si>
  <si>
    <t xml:space="preserve">POLINIZANTE CELESTE </t>
  </si>
  <si>
    <t>POLINIZANTE GRIS</t>
  </si>
  <si>
    <t>KURO KUMO</t>
  </si>
  <si>
    <t>PUNTA NEGRA</t>
  </si>
  <si>
    <t>DE CAJU</t>
  </si>
  <si>
    <t>BING MEJORADA</t>
  </si>
  <si>
    <t xml:space="preserve">ANGELENO </t>
  </si>
  <si>
    <t>CE-31</t>
  </si>
  <si>
    <t>CE 111</t>
  </si>
  <si>
    <t>CE 180</t>
  </si>
  <si>
    <t>CE 181</t>
  </si>
  <si>
    <t>CE 198</t>
  </si>
  <si>
    <t>CE 199</t>
  </si>
  <si>
    <t>CE 200</t>
  </si>
  <si>
    <t>CE 203</t>
  </si>
  <si>
    <t>KOOL</t>
  </si>
  <si>
    <t>PALOMA</t>
  </si>
  <si>
    <t>ROYAL BRILEY</t>
  </si>
  <si>
    <t>ESCAMOSA</t>
  </si>
  <si>
    <t xml:space="preserve">LOCAL SERENA </t>
  </si>
  <si>
    <t>UMBONATA</t>
  </si>
  <si>
    <t>CANDY STRIPE</t>
  </si>
  <si>
    <t>CI188</t>
  </si>
  <si>
    <t>CI 190</t>
  </si>
  <si>
    <t>CI 358</t>
  </si>
  <si>
    <t>CI 510</t>
  </si>
  <si>
    <t>DARYAN</t>
  </si>
  <si>
    <t>FLAVOR GRAND</t>
  </si>
  <si>
    <t>LETICIA</t>
  </si>
  <si>
    <t>RED GRANADE</t>
  </si>
  <si>
    <t>FLOR</t>
  </si>
  <si>
    <t>LAETITIA</t>
  </si>
  <si>
    <t>SUPLUM</t>
  </si>
  <si>
    <t>AFRICAN SUNSET</t>
  </si>
  <si>
    <t>ANA CO 177</t>
  </si>
  <si>
    <t>ANA CO 47</t>
  </si>
  <si>
    <t>ANA CO 51</t>
  </si>
  <si>
    <t>ANA DZ 201</t>
  </si>
  <si>
    <t>ANA DZ 210</t>
  </si>
  <si>
    <t>ANA DZ 314</t>
  </si>
  <si>
    <t>ASF 0795</t>
  </si>
  <si>
    <t>ASF 0798</t>
  </si>
  <si>
    <t>AUGUST PRIDE</t>
  </si>
  <si>
    <t>SANTA CONSTANZA</t>
  </si>
  <si>
    <t>DU450</t>
  </si>
  <si>
    <t>FRESH RED</t>
  </si>
  <si>
    <t>GARNIFOLA</t>
  </si>
  <si>
    <t>N 47-13</t>
  </si>
  <si>
    <t>N 48-21</t>
  </si>
  <si>
    <t>N 48-25</t>
  </si>
  <si>
    <t xml:space="preserve">P. CHING </t>
  </si>
  <si>
    <t>P.DAVID</t>
  </si>
  <si>
    <t>POBLET</t>
  </si>
  <si>
    <t>R. PEACH</t>
  </si>
  <si>
    <t xml:space="preserve">RED TOP </t>
  </si>
  <si>
    <t xml:space="preserve">RICH LADY </t>
  </si>
  <si>
    <t>ROYAL DIAMOND</t>
  </si>
  <si>
    <t xml:space="preserve">SEPTEMBER SUN </t>
  </si>
  <si>
    <t>VAR.3086</t>
  </si>
  <si>
    <t>AMARANTA</t>
  </si>
  <si>
    <t>DOLOMIA PLUS</t>
  </si>
  <si>
    <t>EVITA</t>
  </si>
  <si>
    <t xml:space="preserve">IMARA </t>
  </si>
  <si>
    <t>KWELY</t>
  </si>
  <si>
    <t>LAGORAI</t>
  </si>
  <si>
    <t>A10147</t>
  </si>
  <si>
    <t>A10483</t>
  </si>
  <si>
    <t>A70804</t>
  </si>
  <si>
    <t>A83002</t>
  </si>
  <si>
    <t>A83509</t>
  </si>
  <si>
    <t>ANTILLAS</t>
  </si>
  <si>
    <t>CAMAROSA</t>
  </si>
  <si>
    <t>COMUN</t>
  </si>
  <si>
    <t>NIEBLA</t>
  </si>
  <si>
    <t>PORTOLAS</t>
  </si>
  <si>
    <t>PRIMORIS</t>
  </si>
  <si>
    <t>RABIDA</t>
  </si>
  <si>
    <t>WONDERFULL</t>
  </si>
  <si>
    <t xml:space="preserve">ZUCARATA </t>
  </si>
  <si>
    <t>ESPINOSO</t>
  </si>
  <si>
    <t>GROSELLA VERDE</t>
  </si>
  <si>
    <t>ROJA ACIDA</t>
  </si>
  <si>
    <t>Jojoba</t>
  </si>
  <si>
    <t>KUMQUAT</t>
  </si>
  <si>
    <t xml:space="preserve">KUMQUAT TOTAL ANUAL </t>
  </si>
  <si>
    <t>KUMQUAT (Fortunella margarita)</t>
  </si>
  <si>
    <t>Kumquat</t>
  </si>
  <si>
    <t>DULCE</t>
  </si>
  <si>
    <t>MEXICANA</t>
  </si>
  <si>
    <t xml:space="preserve">SUTIL DE GAZA </t>
  </si>
  <si>
    <t>SUTIL DE PICA</t>
  </si>
  <si>
    <t xml:space="preserve">LIMAQUAT TOTAL ANUAL </t>
  </si>
  <si>
    <t xml:space="preserve">Limonero </t>
  </si>
  <si>
    <t>EUREKA FROST</t>
  </si>
  <si>
    <t>VARIEGADO</t>
  </si>
  <si>
    <t>OSORIO</t>
  </si>
  <si>
    <t>PIWONKA</t>
  </si>
  <si>
    <t xml:space="preserve">FRANCO </t>
  </si>
  <si>
    <t xml:space="preserve">MANCAQUI TOTAL ANUAL </t>
  </si>
  <si>
    <t xml:space="preserve">VALLEY GOLD </t>
  </si>
  <si>
    <t>MANDARINQUAT TOTAL ANUAL</t>
  </si>
  <si>
    <t>EVELINA</t>
  </si>
  <si>
    <t>RED BRAEBURN</t>
  </si>
  <si>
    <t>UV AP 195</t>
  </si>
  <si>
    <t>ANTUENR</t>
  </si>
  <si>
    <t>MORADA</t>
  </si>
  <si>
    <t>BAYSENBERG</t>
  </si>
  <si>
    <t>BLACK SATIN</t>
  </si>
  <si>
    <t>CHEROKEE</t>
  </si>
  <si>
    <t>CHESTER</t>
  </si>
  <si>
    <t>LOGANBERRY</t>
  </si>
  <si>
    <t>ECOTIPO</t>
  </si>
  <si>
    <t>EXTREME BEAUTY</t>
  </si>
  <si>
    <t>EXTREME DELIGHT</t>
  </si>
  <si>
    <t>NE 308</t>
  </si>
  <si>
    <t>NE 489</t>
  </si>
  <si>
    <t>GEM</t>
  </si>
  <si>
    <t>VELVICK</t>
  </si>
  <si>
    <t>BETTY</t>
  </si>
  <si>
    <t>WESTERN</t>
  </si>
  <si>
    <t>PRECOZ MORETINI</t>
  </si>
  <si>
    <t>SYDO</t>
  </si>
  <si>
    <t>WINTER BARTLETT</t>
  </si>
  <si>
    <t>KEVIN</t>
  </si>
  <si>
    <t xml:space="preserve">ROSA MOSQUETA TOTAL ANUAL </t>
  </si>
  <si>
    <t>A - P4</t>
  </si>
  <si>
    <t>ROSA MOSQUETA (Rosa rubiginosa)</t>
  </si>
  <si>
    <t>COT 595</t>
  </si>
  <si>
    <t>IFG (93-166) SU</t>
  </si>
  <si>
    <t xml:space="preserve">SUPERIOR SEEDLESS </t>
  </si>
  <si>
    <t>CINSAULT</t>
  </si>
  <si>
    <t>CURUZAS INIA</t>
  </si>
  <si>
    <t>PINOT MEUNIER</t>
  </si>
  <si>
    <t>VERDEJO</t>
  </si>
  <si>
    <t>NEGRA</t>
  </si>
  <si>
    <t xml:space="preserve">BLACK SEEDLESS  </t>
  </si>
  <si>
    <t>DAMASCO (Prunus armeniaca L.)</t>
  </si>
  <si>
    <t>CHAMPION</t>
  </si>
  <si>
    <t>06-50FL-1</t>
  </si>
  <si>
    <t>07-7FL-4</t>
  </si>
  <si>
    <t>ARANA C00-09</t>
  </si>
  <si>
    <t>AZULEMA</t>
  </si>
  <si>
    <t>BARBARA ANN 57E7</t>
  </si>
  <si>
    <t>BB05-61-CC1</t>
  </si>
  <si>
    <t>BB06-126-CV4</t>
  </si>
  <si>
    <t>BB07-214-CC1</t>
  </si>
  <si>
    <t>BOBOLINK</t>
  </si>
  <si>
    <t>CALDONIA</t>
  </si>
  <si>
    <t xml:space="preserve">CELESTE </t>
  </si>
  <si>
    <t>CHIKADE</t>
  </si>
  <si>
    <t>CIELO</t>
  </si>
  <si>
    <t>CV 9-12</t>
  </si>
  <si>
    <t>CV8-46 EBB-46</t>
  </si>
  <si>
    <t>CV8-42 EBB-42</t>
  </si>
  <si>
    <t>INDIGO CRISP</t>
  </si>
  <si>
    <t>JOLENE 103D819</t>
  </si>
  <si>
    <t>KATI BLUE 92D3</t>
  </si>
  <si>
    <t>KIRRA C99-42</t>
  </si>
  <si>
    <t>KEEPSAKE</t>
  </si>
  <si>
    <t>MAGICA EB9-2 CV9</t>
  </si>
  <si>
    <t>MAYRA C97-390</t>
  </si>
  <si>
    <t>RAVEN</t>
  </si>
  <si>
    <t xml:space="preserve">ROBUST </t>
  </si>
  <si>
    <t>SENSATION</t>
  </si>
  <si>
    <t>STELLA BLUE 92D3</t>
  </si>
  <si>
    <t>SWEET JANE 66E10</t>
  </si>
  <si>
    <t>VIOLETA 111B3</t>
  </si>
  <si>
    <t>BLANCO</t>
  </si>
  <si>
    <t>BUTLER</t>
  </si>
  <si>
    <t>CALIPSO</t>
  </si>
  <si>
    <t>ENNIS</t>
  </si>
  <si>
    <t>LOMATIA DENTATA</t>
  </si>
  <si>
    <t>MC DONALD</t>
  </si>
  <si>
    <t>NEGRETE</t>
  </si>
  <si>
    <t>NEGRO</t>
  </si>
  <si>
    <t xml:space="preserve">POLINIZANTE VERDE </t>
  </si>
  <si>
    <t>ROSADO</t>
  </si>
  <si>
    <t>TREBISONDA</t>
  </si>
  <si>
    <t>WEPSTER</t>
  </si>
  <si>
    <t xml:space="preserve">CALAMONDIN (Citrofortunella microcarpa) </t>
  </si>
  <si>
    <t xml:space="preserve"> CALAMONDIN TOTAL ANUAL</t>
  </si>
  <si>
    <t>DIAMANTE</t>
  </si>
  <si>
    <t>LAUREL</t>
  </si>
  <si>
    <t>MARVAL</t>
  </si>
  <si>
    <t>PANTANO</t>
  </si>
  <si>
    <t>01C113-031-105 cv</t>
  </si>
  <si>
    <t>28-148 cv</t>
  </si>
  <si>
    <t>28-232  cv</t>
  </si>
  <si>
    <t>31-327 cv</t>
  </si>
  <si>
    <t>ANTINA</t>
  </si>
  <si>
    <t>BING F 12</t>
  </si>
  <si>
    <t>CER1</t>
  </si>
  <si>
    <t>CER2</t>
  </si>
  <si>
    <t>CER3</t>
  </si>
  <si>
    <t>CER4</t>
  </si>
  <si>
    <t>CER5</t>
  </si>
  <si>
    <t>CER6</t>
  </si>
  <si>
    <t>CER7</t>
  </si>
  <si>
    <t>CER8</t>
  </si>
  <si>
    <t>CER9</t>
  </si>
  <si>
    <t>CER10</t>
  </si>
  <si>
    <t>CER11</t>
  </si>
  <si>
    <t>CER12</t>
  </si>
  <si>
    <t>CER13</t>
  </si>
  <si>
    <t>CER14</t>
  </si>
  <si>
    <t>CER15</t>
  </si>
  <si>
    <t>CER16</t>
  </si>
  <si>
    <t>CER17</t>
  </si>
  <si>
    <t>CER18</t>
  </si>
  <si>
    <t>CER19</t>
  </si>
  <si>
    <t>FRISCO</t>
  </si>
  <si>
    <t>MX 14</t>
  </si>
  <si>
    <t>PENDULO</t>
  </si>
  <si>
    <t>REM-MX14</t>
  </si>
  <si>
    <t>ROYAL TIOGA</t>
  </si>
  <si>
    <t>SUMNUE</t>
  </si>
  <si>
    <t>SUMTARE</t>
  </si>
  <si>
    <t>VALVET DEL</t>
  </si>
  <si>
    <t>YT5</t>
  </si>
  <si>
    <t xml:space="preserve">NY 8139 </t>
  </si>
  <si>
    <t>AUTUMN GIANT</t>
  </si>
  <si>
    <t>CHERRY PLUM</t>
  </si>
  <si>
    <t>CI484</t>
  </si>
  <si>
    <t>DB30142</t>
  </si>
  <si>
    <t>DB30144</t>
  </si>
  <si>
    <t>DB 30150</t>
  </si>
  <si>
    <t xml:space="preserve">FALL FIESTA </t>
  </si>
  <si>
    <t>FLAVOR FUSION</t>
  </si>
  <si>
    <t>HAPPY GIANT</t>
  </si>
  <si>
    <t>MARIANNA</t>
  </si>
  <si>
    <t>MARIPOSA</t>
  </si>
  <si>
    <t>MILTON RED</t>
  </si>
  <si>
    <t>MIRABELI</t>
  </si>
  <si>
    <t>PLUM SWEET</t>
  </si>
  <si>
    <t>PR3848</t>
  </si>
  <si>
    <t>PR B 8 60</t>
  </si>
  <si>
    <t>PR 10 291</t>
  </si>
  <si>
    <t>PR 3726</t>
  </si>
  <si>
    <t>PR 06-23</t>
  </si>
  <si>
    <t>PR 06-09</t>
  </si>
  <si>
    <t>PRO 59 C</t>
  </si>
  <si>
    <t>RUBY STAR</t>
  </si>
  <si>
    <t>RUBY SUN</t>
  </si>
  <si>
    <t>SG-PR-3301</t>
  </si>
  <si>
    <t>SG-PR 3485</t>
  </si>
  <si>
    <t>SG-PR 3551</t>
  </si>
  <si>
    <t>SG-PR 3517</t>
  </si>
  <si>
    <t xml:space="preserve">FLYING DRAGON </t>
  </si>
  <si>
    <t>LIMEQUAT (Citrofortunella × floridana)</t>
  </si>
  <si>
    <t>LIMEQUAT</t>
  </si>
  <si>
    <t>Citrus myrtifolia (CHINOTTO)</t>
  </si>
  <si>
    <t xml:space="preserve">CITRUS  TOTAL ANUAL </t>
  </si>
  <si>
    <t xml:space="preserve">CITRUS   TOTAL ANUAL </t>
  </si>
  <si>
    <t xml:space="preserve">TROYAL </t>
  </si>
  <si>
    <t>ASF 409</t>
  </si>
  <si>
    <t xml:space="preserve">LADY COT </t>
  </si>
  <si>
    <t>RUSTIC</t>
  </si>
  <si>
    <t>SUNNY COT</t>
  </si>
  <si>
    <t xml:space="preserve">VANILLA COT </t>
  </si>
  <si>
    <t>20 A 319</t>
  </si>
  <si>
    <t>ASF 0796</t>
  </si>
  <si>
    <t>CO 48</t>
  </si>
  <si>
    <t>EARLY BLUSH</t>
  </si>
  <si>
    <t>EXTREME 314</t>
  </si>
  <si>
    <t>GOLDEN PRIDE</t>
  </si>
  <si>
    <t>LEYRE</t>
  </si>
  <si>
    <t xml:space="preserve">PETERSON </t>
  </si>
  <si>
    <t>PRO 438</t>
  </si>
  <si>
    <t>PRO 693</t>
  </si>
  <si>
    <t>PRO 493</t>
  </si>
  <si>
    <t>PRO 568</t>
  </si>
  <si>
    <t>PRO 580</t>
  </si>
  <si>
    <t>SF 22</t>
  </si>
  <si>
    <t>SF 26</t>
  </si>
  <si>
    <t>SF 29</t>
  </si>
  <si>
    <t>SG PE 3048</t>
  </si>
  <si>
    <t>TEMPTATION</t>
  </si>
  <si>
    <t>YUSTE</t>
  </si>
  <si>
    <t>FEIJOA (Acca sellowiana (O. Berg) Burret</t>
  </si>
  <si>
    <t>ANITY</t>
  </si>
  <si>
    <t>HFF4</t>
  </si>
  <si>
    <t>SANTA CATALINA</t>
  </si>
  <si>
    <t xml:space="preserve">SANTA CLARA </t>
  </si>
  <si>
    <t>SANTA TERESA</t>
  </si>
  <si>
    <t>WAKEFIELD</t>
  </si>
  <si>
    <t xml:space="preserve">GOLDENBERRIES TOTAL ANUAL </t>
  </si>
  <si>
    <t>GOLDENBERRIES (Physalis peruviana)</t>
  </si>
  <si>
    <t xml:space="preserve">CHILENA </t>
  </si>
  <si>
    <t xml:space="preserve">CANADIA </t>
  </si>
  <si>
    <t>MAFF1001</t>
  </si>
  <si>
    <t>AC 1536</t>
  </si>
  <si>
    <t>ACT 125.93</t>
  </si>
  <si>
    <t>B 24</t>
  </si>
  <si>
    <t>CHW- 72</t>
  </si>
  <si>
    <t>ENZA GOLD</t>
  </si>
  <si>
    <t>JINGOLD</t>
  </si>
  <si>
    <t>KZ 002</t>
  </si>
  <si>
    <t>KZ11</t>
  </si>
  <si>
    <t>R 21</t>
  </si>
  <si>
    <t xml:space="preserve">MADROÑO  TOTAL ANUAL </t>
  </si>
  <si>
    <t xml:space="preserve">OTROS </t>
  </si>
  <si>
    <t xml:space="preserve">SONET </t>
  </si>
  <si>
    <t>IMPROVED MEYER</t>
  </si>
  <si>
    <t xml:space="preserve">GALAVAL </t>
  </si>
  <si>
    <t>GLX M-9</t>
  </si>
  <si>
    <t>HOVER</t>
  </si>
  <si>
    <t>KANZI</t>
  </si>
  <si>
    <t>LIBRA</t>
  </si>
  <si>
    <t>NIPULA</t>
  </si>
  <si>
    <t xml:space="preserve">DULCE </t>
  </si>
  <si>
    <t>MURGO</t>
  </si>
  <si>
    <t>MICROCITRUS</t>
  </si>
  <si>
    <t>1115-2</t>
  </si>
  <si>
    <t>1035-8</t>
  </si>
  <si>
    <t>EMILIA HFM-7</t>
  </si>
  <si>
    <t>HFM 1119-2</t>
  </si>
  <si>
    <t xml:space="preserve">VALENCIA MIDKNIGHT </t>
  </si>
  <si>
    <t>24B 106 A</t>
  </si>
  <si>
    <t>25 A 73 A</t>
  </si>
  <si>
    <t>3B 74 R</t>
  </si>
  <si>
    <t>6 B 168-R</t>
  </si>
  <si>
    <t>4 A 64</t>
  </si>
  <si>
    <t>24 A 71</t>
  </si>
  <si>
    <t>ARTIC RED</t>
  </si>
  <si>
    <t>ASF 608</t>
  </si>
  <si>
    <t>ASF 624</t>
  </si>
  <si>
    <t>CARENE</t>
  </si>
  <si>
    <t xml:space="preserve">EARLY JOHN </t>
  </si>
  <si>
    <t>ELEGANT LADY</t>
  </si>
  <si>
    <t>EXTREME 79</t>
  </si>
  <si>
    <t xml:space="preserve">GRANT BAIR </t>
  </si>
  <si>
    <t xml:space="preserve">KAY DIAMONT </t>
  </si>
  <si>
    <t>LINDO</t>
  </si>
  <si>
    <t xml:space="preserve">MAJESTIC PEARL  </t>
  </si>
  <si>
    <t>MONALISE SF 04019</t>
  </si>
  <si>
    <t>MONLEB</t>
  </si>
  <si>
    <t>MONRENE</t>
  </si>
  <si>
    <t>MONROI</t>
  </si>
  <si>
    <t>MONSAT</t>
  </si>
  <si>
    <t>MONTICA</t>
  </si>
  <si>
    <t>NE 459</t>
  </si>
  <si>
    <t>NE 516</t>
  </si>
  <si>
    <t>NE 577</t>
  </si>
  <si>
    <t>NE 4612</t>
  </si>
  <si>
    <t>NE 05-07</t>
  </si>
  <si>
    <t>NE 10-02</t>
  </si>
  <si>
    <t>NECTADELICIOUS</t>
  </si>
  <si>
    <t>NECTARFLORA cv ASF 0624</t>
  </si>
  <si>
    <t>PRO 303</t>
  </si>
  <si>
    <t>PRO 426</t>
  </si>
  <si>
    <t>PRO 650</t>
  </si>
  <si>
    <t>PRO 710</t>
  </si>
  <si>
    <t>PRO 712</t>
  </si>
  <si>
    <t>PRO 722</t>
  </si>
  <si>
    <t>PRO 464</t>
  </si>
  <si>
    <t>PRO 614</t>
  </si>
  <si>
    <t>PRO 591</t>
  </si>
  <si>
    <t>PRO 595</t>
  </si>
  <si>
    <t>PRO 596</t>
  </si>
  <si>
    <t>SF01018</t>
  </si>
  <si>
    <t>SF06179</t>
  </si>
  <si>
    <t>SF03154</t>
  </si>
  <si>
    <t>SF04130</t>
  </si>
  <si>
    <t>SF04505</t>
  </si>
  <si>
    <t>SF07113</t>
  </si>
  <si>
    <t>SF09077</t>
  </si>
  <si>
    <t>SF07131 FRUIT DORAFINE</t>
  </si>
  <si>
    <t>SWEET GIANT</t>
  </si>
  <si>
    <t>TOURMALINE</t>
  </si>
  <si>
    <t>TURQUOSIE</t>
  </si>
  <si>
    <t xml:space="preserve">NIPULA </t>
  </si>
  <si>
    <t>FS - 17</t>
  </si>
  <si>
    <t>ITRANA</t>
  </si>
  <si>
    <t>BER</t>
  </si>
  <si>
    <t>BOTCHARD</t>
  </si>
  <si>
    <t>UC 3295</t>
  </si>
  <si>
    <t xml:space="preserve">PEPINO TOTAL ANUAL </t>
  </si>
  <si>
    <t>ARC PEAR</t>
  </si>
  <si>
    <t>ASIATICA</t>
  </si>
  <si>
    <t xml:space="preserve">CAPE ROSE </t>
  </si>
  <si>
    <t xml:space="preserve">GRAFIN PEGA </t>
  </si>
  <si>
    <t>ROYAL DAWN</t>
  </si>
  <si>
    <t>STAR KRIMSON</t>
  </si>
  <si>
    <t>SUMMER SEKEL</t>
  </si>
  <si>
    <t>THIMO</t>
  </si>
  <si>
    <t>UTA</t>
  </si>
  <si>
    <t>ORO BLANCO</t>
  </si>
  <si>
    <t>07129-045-113</t>
  </si>
  <si>
    <t>08037-090-124</t>
  </si>
  <si>
    <t>08037-090-136</t>
  </si>
  <si>
    <t>08068-041-047</t>
  </si>
  <si>
    <t>08084-100-176</t>
  </si>
  <si>
    <t>08124-065-037</t>
  </si>
  <si>
    <t>09003-036-223</t>
  </si>
  <si>
    <t>09003-036-247</t>
  </si>
  <si>
    <t>09083-033-107</t>
  </si>
  <si>
    <t>11001-109-171</t>
  </si>
  <si>
    <t>11028-104-102</t>
  </si>
  <si>
    <t>68-158</t>
  </si>
  <si>
    <t>ALBARIÑO</t>
  </si>
  <si>
    <t>ANA-VL-27</t>
  </si>
  <si>
    <t>ANA-VL-36</t>
  </si>
  <si>
    <t>ANA-VL-37</t>
  </si>
  <si>
    <t>ANA-VL-39</t>
  </si>
  <si>
    <t>ANA-VL-40</t>
  </si>
  <si>
    <t>ANA-VL-28</t>
  </si>
  <si>
    <t>ANA-VL-29</t>
  </si>
  <si>
    <t>ANA-VL-31</t>
  </si>
  <si>
    <t>ANA-VL-38</t>
  </si>
  <si>
    <t>ANA-VL-33</t>
  </si>
  <si>
    <t>ANA-VL-34</t>
  </si>
  <si>
    <t>ARRATWENTYONE</t>
  </si>
  <si>
    <t>ARRATWENTYFOUR</t>
  </si>
  <si>
    <t>ARRATWENTYFIVE</t>
  </si>
  <si>
    <t>CARSAL</t>
  </si>
  <si>
    <t>COTON CANDY</t>
  </si>
  <si>
    <t>GR 305 R</t>
  </si>
  <si>
    <t>GR 384 B</t>
  </si>
  <si>
    <t>MUSCAT BLANC A PETIT GRAINS CLON 454</t>
  </si>
  <si>
    <t>STAR LIGHT</t>
  </si>
  <si>
    <t>SWEET CELEBRATION</t>
  </si>
  <si>
    <t>SWEET FAVORS</t>
  </si>
  <si>
    <t>SWEET GLOBE</t>
  </si>
  <si>
    <t>SWEET JUBILEE</t>
  </si>
  <si>
    <t>SWEET MAYABELLE</t>
  </si>
  <si>
    <t>SWEET ROMANCE</t>
  </si>
  <si>
    <t>VALLEY PEARL</t>
  </si>
  <si>
    <t>VERMENTINO</t>
  </si>
  <si>
    <t>VSC</t>
  </si>
  <si>
    <t>BENIX</t>
  </si>
  <si>
    <t xml:space="preserve"> Citrus aurantium</t>
  </si>
  <si>
    <t>C- 22</t>
  </si>
  <si>
    <t>CALLERYANA</t>
  </si>
  <si>
    <t>CANINO</t>
  </si>
  <si>
    <t xml:space="preserve">CEPILAND </t>
  </si>
  <si>
    <t xml:space="preserve">KRYMSK 5 </t>
  </si>
  <si>
    <t>KRYMSK 6</t>
  </si>
  <si>
    <t>PI-33</t>
  </si>
  <si>
    <t>ROOTPAC/20</t>
  </si>
  <si>
    <t>RX1</t>
  </si>
  <si>
    <t>SEVILLANO</t>
  </si>
  <si>
    <t>TORO CANYON</t>
  </si>
  <si>
    <t>VLACH</t>
  </si>
  <si>
    <t>VX211</t>
  </si>
  <si>
    <t>17E710</t>
  </si>
  <si>
    <t>55K201</t>
  </si>
  <si>
    <t>57E802</t>
  </si>
  <si>
    <t>75J301</t>
  </si>
  <si>
    <t>MUBY</t>
  </si>
  <si>
    <t>FLIKER</t>
  </si>
  <si>
    <t>BARCELONA OREGON</t>
  </si>
  <si>
    <t>BOUCHE ROUGE</t>
  </si>
  <si>
    <t xml:space="preserve">DI MARRADI </t>
  </si>
  <si>
    <t>PING</t>
  </si>
  <si>
    <t>POLINIZANTES</t>
  </si>
  <si>
    <t>SHIROFUGEN</t>
  </si>
  <si>
    <t>SWEET HEART</t>
  </si>
  <si>
    <t xml:space="preserve">FALLETE </t>
  </si>
  <si>
    <t xml:space="preserve">MIRANDELLA </t>
  </si>
  <si>
    <t>4  A 64</t>
  </si>
  <si>
    <t>14 B 100</t>
  </si>
  <si>
    <t>CO 36</t>
  </si>
  <si>
    <t>CP 220</t>
  </si>
  <si>
    <t>D 5</t>
  </si>
  <si>
    <t xml:space="preserve">NECTAR AMERICANO </t>
  </si>
  <si>
    <t>PRO 346</t>
  </si>
  <si>
    <t>PRO 436</t>
  </si>
  <si>
    <t>ESPLENDOR</t>
  </si>
  <si>
    <t>ROJO</t>
  </si>
  <si>
    <t>Z371</t>
  </si>
  <si>
    <t>2HP</t>
  </si>
  <si>
    <t xml:space="preserve">MEYER </t>
  </si>
  <si>
    <t>BACAY</t>
  </si>
  <si>
    <t>CEPILAN</t>
  </si>
  <si>
    <t>MINNEISKA</t>
  </si>
  <si>
    <t>WISSENGLOKEN</t>
  </si>
  <si>
    <t>SCILATE</t>
  </si>
  <si>
    <t>FUMONA</t>
  </si>
  <si>
    <t>RED BRIGHT</t>
  </si>
  <si>
    <t>SWEET ARTIC FIRE</t>
  </si>
  <si>
    <t>FLAVIA</t>
  </si>
  <si>
    <t>EARLY SUMMER</t>
  </si>
  <si>
    <t xml:space="preserve">A NECTAR </t>
  </si>
  <si>
    <t xml:space="preserve">A ROYAL </t>
  </si>
  <si>
    <t>BRONCEADO</t>
  </si>
  <si>
    <t>BUD 118</t>
  </si>
  <si>
    <t>CHICHE PICUDO</t>
  </si>
  <si>
    <t xml:space="preserve">Calamondin </t>
  </si>
  <si>
    <t>Limequat</t>
  </si>
  <si>
    <t>Madroño</t>
  </si>
  <si>
    <t>Mandarinquat</t>
  </si>
  <si>
    <t xml:space="preserve">Manzano </t>
  </si>
  <si>
    <t>Maracuya</t>
  </si>
  <si>
    <t xml:space="preserve">Membrillo </t>
  </si>
  <si>
    <t xml:space="preserve">Pecano </t>
  </si>
  <si>
    <t>Pepino</t>
  </si>
  <si>
    <t xml:space="preserve">Pomelo </t>
  </si>
  <si>
    <t xml:space="preserve">Rosa Mosqueta </t>
  </si>
  <si>
    <t>MERICIER</t>
  </si>
  <si>
    <t>F-12-1</t>
  </si>
  <si>
    <t>MN1914</t>
  </si>
  <si>
    <t>CANDELARIA</t>
  </si>
  <si>
    <t>PERLA NEGRA</t>
  </si>
  <si>
    <t>MARADOL</t>
  </si>
  <si>
    <t>CONADRIA</t>
  </si>
  <si>
    <t>COLAR</t>
  </si>
  <si>
    <t>FLORANCHA</t>
  </si>
  <si>
    <t>MALPAIS</t>
  </si>
  <si>
    <t xml:space="preserve">AVIDON </t>
  </si>
  <si>
    <t xml:space="preserve">CAPITAN </t>
  </si>
  <si>
    <t>GIANT RED</t>
  </si>
  <si>
    <t>ARVIN GLENN</t>
  </si>
  <si>
    <t>CRIMSON KAT</t>
  </si>
  <si>
    <t>EBONY SWEET</t>
  </si>
  <si>
    <t>SWEET PEKEETAH</t>
  </si>
  <si>
    <t>ANDREW</t>
  </si>
  <si>
    <t>FLORIDA PRINCE</t>
  </si>
  <si>
    <t>NAGAMI</t>
  </si>
  <si>
    <t>CODE 3X97</t>
  </si>
  <si>
    <t>ARRUFATINA</t>
  </si>
  <si>
    <t>ESPAÑOLA</t>
  </si>
  <si>
    <t>LEANRI</t>
  </si>
  <si>
    <t>NADORCOTT</t>
  </si>
  <si>
    <t>ORTANIQUE</t>
  </si>
  <si>
    <t>ROYAL HONEY MURCOTT</t>
  </si>
  <si>
    <t>CHISLETT SUMMER NAVEL</t>
  </si>
  <si>
    <t>FISHER</t>
  </si>
  <si>
    <t>GLEN ORA LATE</t>
  </si>
  <si>
    <t>KIRKWOOD RED NAVEL</t>
  </si>
  <si>
    <t>MORO</t>
  </si>
  <si>
    <t>TAROCCO</t>
  </si>
  <si>
    <t>GARCICA</t>
  </si>
  <si>
    <t>GRAND BRIGHT</t>
  </si>
  <si>
    <t>ISI WHITE</t>
  </si>
  <si>
    <t>LUCIANA</t>
  </si>
  <si>
    <t>FERNETTE</t>
  </si>
  <si>
    <t>ISABEL</t>
  </si>
  <si>
    <t>MALUMA</t>
  </si>
  <si>
    <t>QUEEN</t>
  </si>
  <si>
    <t>DUNDEE</t>
  </si>
  <si>
    <t>TONDA GIFFONI</t>
  </si>
  <si>
    <t>LAGORAI  PLUS</t>
  </si>
  <si>
    <t xml:space="preserve">HASKAP BERRY TOTAL ANUAL </t>
  </si>
  <si>
    <t>BERRY SMART BLUE</t>
  </si>
  <si>
    <t>BLUE PALMA</t>
  </si>
  <si>
    <t>BLUE PINWHEEL</t>
  </si>
  <si>
    <t>BLUE TRASURE</t>
  </si>
  <si>
    <t>HAPPY GIRANT</t>
  </si>
  <si>
    <t>LARISA</t>
  </si>
  <si>
    <t>REBECCA</t>
  </si>
  <si>
    <t>STARWERRY</t>
  </si>
  <si>
    <t>SVETA</t>
  </si>
  <si>
    <t>LIMONEIRA 8A</t>
  </si>
  <si>
    <t xml:space="preserve">GALA SELECCIÓN </t>
  </si>
  <si>
    <t>NE 269</t>
  </si>
  <si>
    <t>CANARIAS</t>
  </si>
  <si>
    <t xml:space="preserve">PLATANERO TOTAL ANUAL </t>
  </si>
  <si>
    <t>PLATANERO (Musa acuminata)</t>
  </si>
  <si>
    <t>PLUOT</t>
  </si>
  <si>
    <t>FLAVOR HEART</t>
  </si>
  <si>
    <t xml:space="preserve">PLUOT TOTAL ANUAL </t>
  </si>
  <si>
    <t xml:space="preserve">ZARZAPARRILLA  TOTAL ANUAL </t>
  </si>
  <si>
    <t xml:space="preserve">ZARZAPARRILLA TOTAL ANUAL </t>
  </si>
  <si>
    <t>DUSA</t>
  </si>
  <si>
    <t>G41</t>
  </si>
  <si>
    <t>JUNGLANS REGIA</t>
  </si>
  <si>
    <t>M-1</t>
  </si>
  <si>
    <t>M-26 S/B</t>
  </si>
  <si>
    <t>M-26 STD</t>
  </si>
  <si>
    <t>NABAL</t>
  </si>
  <si>
    <t>ROSADA</t>
  </si>
  <si>
    <t xml:space="preserve">FRUTILLA </t>
  </si>
  <si>
    <t>MOSCATEL DE ITALIA</t>
  </si>
  <si>
    <t>MOSCATEL NEGRA</t>
  </si>
  <si>
    <t>Goldenberries</t>
  </si>
  <si>
    <t xml:space="preserve">LIMEQUAT TOTAL ANUAL </t>
  </si>
  <si>
    <t>Platanero</t>
  </si>
  <si>
    <t>Pluot</t>
  </si>
  <si>
    <t>HASKAP BERRIE (Lonicera caerulea)</t>
  </si>
  <si>
    <t>Haskapberrie</t>
  </si>
  <si>
    <t>PEPINO ( Solanum muricatum)</t>
  </si>
  <si>
    <t>BLUE RIBBON</t>
  </si>
  <si>
    <t>CARGO</t>
  </si>
  <si>
    <t>CLOCKWORK</t>
  </si>
  <si>
    <t>CORONA</t>
  </si>
  <si>
    <t>DRAPER</t>
  </si>
  <si>
    <t>EMERALD</t>
  </si>
  <si>
    <t>FARTHING</t>
  </si>
  <si>
    <t>JEWEL</t>
  </si>
  <si>
    <t>LAST CALL</t>
  </si>
  <si>
    <t>MILLENNIA</t>
  </si>
  <si>
    <t>OCHLOCKONEE</t>
  </si>
  <si>
    <t>OSORNO</t>
  </si>
  <si>
    <t>OVERTIME</t>
  </si>
  <si>
    <t>PALMETTO</t>
  </si>
  <si>
    <t>PRIMADONNA</t>
  </si>
  <si>
    <t>REBEL</t>
  </si>
  <si>
    <t>ROCIO</t>
  </si>
  <si>
    <t>SCINTILLA</t>
  </si>
  <si>
    <t>SNOWCHASER</t>
  </si>
  <si>
    <t>SOUTHERN BELLE</t>
  </si>
  <si>
    <t>SUZIBLUE</t>
  </si>
  <si>
    <t>TOP SHELF</t>
  </si>
  <si>
    <t>VENTURA</t>
  </si>
  <si>
    <t>DORIS</t>
  </si>
  <si>
    <t>FELIX</t>
  </si>
  <si>
    <t>JEFFERSON</t>
  </si>
  <si>
    <t>SACAJAWEA</t>
  </si>
  <si>
    <t>THETA</t>
  </si>
  <si>
    <t>TONDA PACIFICA</t>
  </si>
  <si>
    <t>YAMHILL</t>
  </si>
  <si>
    <t>YORK</t>
  </si>
  <si>
    <t>BLACK STAR</t>
  </si>
  <si>
    <t>CARMEN</t>
  </si>
  <si>
    <t>FERMINA</t>
  </si>
  <si>
    <t>FERTARD</t>
  </si>
  <si>
    <t>GLENRED</t>
  </si>
  <si>
    <t>GRACE STAR</t>
  </si>
  <si>
    <t>PAULUS</t>
  </si>
  <si>
    <t>RITA</t>
  </si>
  <si>
    <t>RIVEDEL</t>
  </si>
  <si>
    <t xml:space="preserve">ROYAL  LEE </t>
  </si>
  <si>
    <t xml:space="preserve">ROYAL LYNN </t>
  </si>
  <si>
    <t xml:space="preserve">ROYAL DOWN </t>
  </si>
  <si>
    <t>ROYAL EDIE</t>
  </si>
  <si>
    <t>ROYAL HELLEN</t>
  </si>
  <si>
    <t>ROYAL HAZEL</t>
  </si>
  <si>
    <t>ROYAL RAINIER</t>
  </si>
  <si>
    <t>SANTINA</t>
  </si>
  <si>
    <t>VERA</t>
  </si>
  <si>
    <t xml:space="preserve">ARC PR2 </t>
  </si>
  <si>
    <t>AUTUMN PRIDE</t>
  </si>
  <si>
    <t>BLACK MAGESTIC</t>
  </si>
  <si>
    <t>BLUE GUSTO</t>
  </si>
  <si>
    <t>CONSTANZA</t>
  </si>
  <si>
    <t>PRIMETIME</t>
  </si>
  <si>
    <t>RR1</t>
  </si>
  <si>
    <t>SAPPHIRE</t>
  </si>
  <si>
    <t>SEPTEMBER KING</t>
  </si>
  <si>
    <t>SUPLUMTHIRTYFOUR</t>
  </si>
  <si>
    <t>SUPLUMTHIRTYSIX</t>
  </si>
  <si>
    <t>ROBADA</t>
  </si>
  <si>
    <t>BURPEACHFOURTEEN</t>
  </si>
  <si>
    <t>EARLIRICH</t>
  </si>
  <si>
    <t>PLACASTAMEL</t>
  </si>
  <si>
    <t>PLATAÑOMEL</t>
  </si>
  <si>
    <t>SNOW KING</t>
  </si>
  <si>
    <t>DRISCOLL CARDINAL</t>
  </si>
  <si>
    <t>DRISCOLL DULCITA</t>
  </si>
  <si>
    <t>DRISCOLL MADONNA</t>
  </si>
  <si>
    <t>DRISCOLL MARAVILLA</t>
  </si>
  <si>
    <t>TULAMEEN PLUS</t>
  </si>
  <si>
    <t>VAJOLET</t>
  </si>
  <si>
    <t>ALBIÓN</t>
  </si>
  <si>
    <t>AROMAS</t>
  </si>
  <si>
    <t>CAMINO REAL</t>
  </si>
  <si>
    <t>CRISTAL</t>
  </si>
  <si>
    <t>MONTEREY</t>
  </si>
  <si>
    <t>SABRINA</t>
  </si>
  <si>
    <t>SABROSA</t>
  </si>
  <si>
    <t>SAN ANDREAS</t>
  </si>
  <si>
    <t>VENTANA</t>
  </si>
  <si>
    <t>EMEK</t>
  </si>
  <si>
    <t>KAMEL</t>
  </si>
  <si>
    <t>SHANI</t>
  </si>
  <si>
    <t>CMW-85</t>
  </si>
  <si>
    <t>HORT 16-A</t>
  </si>
  <si>
    <t>JINTAO</t>
  </si>
  <si>
    <t>S 600</t>
  </si>
  <si>
    <t>SORELI</t>
  </si>
  <si>
    <t>TSECHELIDIS</t>
  </si>
  <si>
    <t>BENJAMIN ANDES</t>
  </si>
  <si>
    <t xml:space="preserve">ANDES 1 </t>
  </si>
  <si>
    <t>CLEMENPONS</t>
  </si>
  <si>
    <t>GOLD NUGGET</t>
  </si>
  <si>
    <t xml:space="preserve">MORIA </t>
  </si>
  <si>
    <t xml:space="preserve">ORRI </t>
  </si>
  <si>
    <t xml:space="preserve">TANGO </t>
  </si>
  <si>
    <t xml:space="preserve">AMBROSIA </t>
  </si>
  <si>
    <t xml:space="preserve">BAIGENT </t>
  </si>
  <si>
    <t xml:space="preserve">CIVG 198 </t>
  </si>
  <si>
    <t xml:space="preserve">ESCAYPA </t>
  </si>
  <si>
    <t xml:space="preserve">FENSHINE </t>
  </si>
  <si>
    <t xml:space="preserve">FIERO </t>
  </si>
  <si>
    <t xml:space="preserve">FUJI FUBRAX </t>
  </si>
  <si>
    <t xml:space="preserve">JEROMINE </t>
  </si>
  <si>
    <t xml:space="preserve">JUGALA </t>
  </si>
  <si>
    <t xml:space="preserve">NICOTER </t>
  </si>
  <si>
    <t>OLSENTWO GALA</t>
  </si>
  <si>
    <t>ROHO 3615</t>
  </si>
  <si>
    <t>ROSY GLOW</t>
  </si>
  <si>
    <t>SIMMONS GALA</t>
  </si>
  <si>
    <t xml:space="preserve">UEB 3264-2 </t>
  </si>
  <si>
    <t xml:space="preserve">EMH </t>
  </si>
  <si>
    <t xml:space="preserve">RED PEARL INIA </t>
  </si>
  <si>
    <t>SOUTH PEARL INIA</t>
  </si>
  <si>
    <t xml:space="preserve">CAMBRIA </t>
  </si>
  <si>
    <t xml:space="preserve">ANDESNECDOS </t>
  </si>
  <si>
    <t xml:space="preserve">ANDESNECUNO </t>
  </si>
  <si>
    <t>ANDESNECTRES</t>
  </si>
  <si>
    <t>ANDESNECCUATRO</t>
  </si>
  <si>
    <t xml:space="preserve">ARCTIC MIST </t>
  </si>
  <si>
    <t>AUGUST PEARL</t>
  </si>
  <si>
    <t xml:space="preserve">BIG BOY </t>
  </si>
  <si>
    <t xml:space="preserve">BRIGHT PEARL </t>
  </si>
  <si>
    <t xml:space="preserve">FIRE PEARL </t>
  </si>
  <si>
    <t xml:space="preserve">JULY PEARL </t>
  </si>
  <si>
    <t>MAILLARMAGIE</t>
  </si>
  <si>
    <t xml:space="preserve">NECTACHIEF </t>
  </si>
  <si>
    <t xml:space="preserve">NECTAREINE </t>
  </si>
  <si>
    <t xml:space="preserve">NECTARMAGIE </t>
  </si>
  <si>
    <t xml:space="preserve">PLABANEC </t>
  </si>
  <si>
    <t xml:space="preserve">PLATOMEC </t>
  </si>
  <si>
    <t xml:space="preserve">PLATRIUNNEC </t>
  </si>
  <si>
    <t xml:space="preserve">RED PEARL </t>
  </si>
  <si>
    <t xml:space="preserve">SUPER AUGUST </t>
  </si>
  <si>
    <t xml:space="preserve">ZEE FIRE </t>
  </si>
  <si>
    <t xml:space="preserve">CARMEN </t>
  </si>
  <si>
    <t xml:space="preserve">FLAMINGO </t>
  </si>
  <si>
    <t xml:space="preserve">ARRATWO </t>
  </si>
  <si>
    <t xml:space="preserve">ARRAFOUR </t>
  </si>
  <si>
    <t xml:space="preserve">ARRAELEVEN </t>
  </si>
  <si>
    <t xml:space="preserve">ARRATHIRTEEN </t>
  </si>
  <si>
    <t xml:space="preserve">ARRAFIFTEEN </t>
  </si>
  <si>
    <t xml:space="preserve">ARRASIXTEEN </t>
  </si>
  <si>
    <t>ARRAEIGHTEEN</t>
  </si>
  <si>
    <t xml:space="preserve">ARRANINETEEN </t>
  </si>
  <si>
    <t>ARRATWENTYEIGHT</t>
  </si>
  <si>
    <t>ARRATWENTYNINE</t>
  </si>
  <si>
    <t xml:space="preserve">ARRATHIRTY </t>
  </si>
  <si>
    <t xml:space="preserve">BLANC SEEDLESS </t>
  </si>
  <si>
    <t xml:space="preserve">CARA SEEDLESS </t>
  </si>
  <si>
    <t xml:space="preserve">CHIMENTI GLOBE </t>
  </si>
  <si>
    <t xml:space="preserve">MOONBALLS </t>
  </si>
  <si>
    <t xml:space="preserve">PRIME </t>
  </si>
  <si>
    <t xml:space="preserve">RALLI SEEDLESS </t>
  </si>
  <si>
    <t xml:space="preserve">SHEEGENE-2 </t>
  </si>
  <si>
    <t xml:space="preserve">SHEEGENE-3 </t>
  </si>
  <si>
    <t xml:space="preserve">SHEEGENE-10 </t>
  </si>
  <si>
    <t xml:space="preserve">SHEEGENE-12 </t>
  </si>
  <si>
    <t xml:space="preserve">SHEEGENE-13 </t>
  </si>
  <si>
    <t xml:space="preserve">SHEEGENE-16 </t>
  </si>
  <si>
    <t xml:space="preserve">SHEEGENE-20 </t>
  </si>
  <si>
    <t xml:space="preserve">SUGRATWELVE </t>
  </si>
  <si>
    <t>COLT</t>
  </si>
  <si>
    <t>101-14M</t>
  </si>
  <si>
    <t xml:space="preserve">110-R </t>
  </si>
  <si>
    <t xml:space="preserve">140-R </t>
  </si>
  <si>
    <t xml:space="preserve">3309 C </t>
  </si>
  <si>
    <t xml:space="preserve">420-A </t>
  </si>
  <si>
    <t xml:space="preserve">1616C </t>
  </si>
  <si>
    <t xml:space="preserve">5 BB KOBER </t>
  </si>
  <si>
    <t xml:space="preserve">99 RICHTER </t>
  </si>
  <si>
    <t xml:space="preserve">AMARILLO </t>
  </si>
  <si>
    <t xml:space="preserve">AGRIO </t>
  </si>
  <si>
    <t xml:space="preserve">AZUL </t>
  </si>
  <si>
    <t xml:space="preserve">BA 29 </t>
  </si>
  <si>
    <t xml:space="preserve">BLANCO </t>
  </si>
  <si>
    <t xml:space="preserve">C1613 </t>
  </si>
  <si>
    <t xml:space="preserve">CG-11 </t>
  </si>
  <si>
    <t xml:space="preserve">CG-202 </t>
  </si>
  <si>
    <t xml:space="preserve">CG-935 </t>
  </si>
  <si>
    <t xml:space="preserve">C-35 </t>
  </si>
  <si>
    <t xml:space="preserve">CARRIZO </t>
  </si>
  <si>
    <t xml:space="preserve">CITRUMELO </t>
  </si>
  <si>
    <t xml:space="preserve">DRAKE </t>
  </si>
  <si>
    <t xml:space="preserve">FREEDOM </t>
  </si>
  <si>
    <t xml:space="preserve">GARNEM </t>
  </si>
  <si>
    <t xml:space="preserve">GXN </t>
  </si>
  <si>
    <t xml:space="preserve">HARMONY </t>
  </si>
  <si>
    <t xml:space="preserve">M-26 </t>
  </si>
  <si>
    <t xml:space="preserve">M-7 </t>
  </si>
  <si>
    <t xml:space="preserve">M-74 </t>
  </si>
  <si>
    <t xml:space="preserve">M-793 </t>
  </si>
  <si>
    <t xml:space="preserve">M-7A </t>
  </si>
  <si>
    <t xml:space="preserve">MAHALEB </t>
  </si>
  <si>
    <t xml:space="preserve">MARIANA </t>
  </si>
  <si>
    <t xml:space="preserve">MAZZARD </t>
  </si>
  <si>
    <t xml:space="preserve">MEXICOLA </t>
  </si>
  <si>
    <t>MM-114</t>
  </si>
  <si>
    <t>NEMAGUARD</t>
  </si>
  <si>
    <t>PAJAM 2</t>
  </si>
  <si>
    <t>PARADOX</t>
  </si>
  <si>
    <t xml:space="preserve">PAULSEN </t>
  </si>
  <si>
    <t>PYRUS CALLERYANA</t>
  </si>
  <si>
    <t xml:space="preserve">RH 140 </t>
  </si>
  <si>
    <t>RAMSEY</t>
  </si>
  <si>
    <t>ROUBIDOUX</t>
  </si>
  <si>
    <t xml:space="preserve">RUGOSO </t>
  </si>
  <si>
    <t>SO4</t>
  </si>
  <si>
    <t>TROYER</t>
  </si>
  <si>
    <t>PRO C 236</t>
  </si>
  <si>
    <t>CABRILLO</t>
  </si>
  <si>
    <t>FRONTERA</t>
  </si>
  <si>
    <t>PETALUMA</t>
  </si>
  <si>
    <t>GRENADA</t>
  </si>
  <si>
    <t xml:space="preserve">LARNAKA </t>
  </si>
  <si>
    <t>AVELLANO EUROPEO TOTAL ANUAL</t>
  </si>
  <si>
    <t>CALAMONDIN TOTAL ANUAL</t>
  </si>
  <si>
    <t>CASTAÑO TOTAL ANUAL</t>
  </si>
  <si>
    <t>OLIVO TOTAL ANUAL</t>
  </si>
  <si>
    <t>GI 14813 (GISELA 17)</t>
  </si>
  <si>
    <t>GI 31817 (GISELA 13)</t>
  </si>
  <si>
    <t>GI 148/1 (GISELA 6)</t>
  </si>
  <si>
    <t>GI 148/2 (GISELA 5)</t>
  </si>
  <si>
    <t>GI 195/2 (GISELA 12)</t>
  </si>
  <si>
    <t>IFG FIVE</t>
  </si>
  <si>
    <t>IFG NINETEEN</t>
  </si>
  <si>
    <t>IFG THREE</t>
  </si>
  <si>
    <t>TIP TOP</t>
  </si>
  <si>
    <t>NECTAJEWEL</t>
  </si>
  <si>
    <t xml:space="preserve">NECTAPERLE </t>
  </si>
  <si>
    <t xml:space="preserve">FLAME KIST </t>
  </si>
  <si>
    <t>HILLARY</t>
  </si>
  <si>
    <t>LJ-1000</t>
  </si>
  <si>
    <t xml:space="preserve">PACKHAM´S TRIUMPH </t>
  </si>
  <si>
    <t>BOSSIO</t>
  </si>
  <si>
    <t>ETA</t>
  </si>
  <si>
    <t xml:space="preserve">INIAGRAPE ONE </t>
  </si>
  <si>
    <t>TAWNYNSEEDLESS</t>
  </si>
  <si>
    <t>ROMA SEEDLESS</t>
  </si>
  <si>
    <t xml:space="preserve">ALICANTE BOUSCHET </t>
  </si>
  <si>
    <t>BEARS</t>
  </si>
  <si>
    <t>CAMELLIA</t>
  </si>
  <si>
    <t>KESTREL</t>
  </si>
  <si>
    <t>CORAL CHAMPAGNE</t>
  </si>
  <si>
    <t>BLACK PEARL</t>
  </si>
  <si>
    <t>SWEETHEART</t>
  </si>
  <si>
    <t>SKYLAR RAE</t>
  </si>
  <si>
    <t>JULIANA</t>
  </si>
  <si>
    <t>AFRICAN DELIGHT</t>
  </si>
  <si>
    <t>POLARIS</t>
  </si>
  <si>
    <t>APPLUM</t>
  </si>
  <si>
    <t>SUPLUMFORTYTWO</t>
  </si>
  <si>
    <t>BLACK GIANT</t>
  </si>
  <si>
    <t>SUPLUMSIX</t>
  </si>
  <si>
    <t>PRO 314</t>
  </si>
  <si>
    <t>PRO C 25</t>
  </si>
  <si>
    <t>REGALINES</t>
  </si>
  <si>
    <t>PHILLING CLING</t>
  </si>
  <si>
    <t>PRO C 220</t>
  </si>
  <si>
    <t>EXTREME 568</t>
  </si>
  <si>
    <t>VERUELA</t>
  </si>
  <si>
    <t>PRO C 105</t>
  </si>
  <si>
    <t>DORI</t>
  </si>
  <si>
    <t>GOLD-KISS</t>
  </si>
  <si>
    <t xml:space="preserve"> W-175</t>
  </si>
  <si>
    <t xml:space="preserve"> Y-374</t>
  </si>
  <si>
    <t>BENJAMIN</t>
  </si>
  <si>
    <t>EUREKA SEEDLESS LEMON</t>
  </si>
  <si>
    <t>CITRUS (OTROS)</t>
  </si>
  <si>
    <t>CLEMENTINO (Citrus clementina)</t>
  </si>
  <si>
    <t>MANDARINO (Citrus reticulata)</t>
  </si>
  <si>
    <t>SATSUMA (Citrus unchiu)</t>
  </si>
  <si>
    <t>SATSUMA TOTAL ANUAL</t>
  </si>
  <si>
    <t>CLEMENTINO TOTAL ANUAL</t>
  </si>
  <si>
    <t>M9 - T337 NAKB</t>
  </si>
  <si>
    <t xml:space="preserve">CRIPPS PINK </t>
  </si>
  <si>
    <t>PINKLADY</t>
  </si>
  <si>
    <t>MILWA</t>
  </si>
  <si>
    <t>JUNAMI - DIWA</t>
  </si>
  <si>
    <t>GALA PERMIUM</t>
  </si>
  <si>
    <t>SEPTEMBER WONDER</t>
  </si>
  <si>
    <t>MM 9 EMLA</t>
  </si>
  <si>
    <t>MM 106 EMLA</t>
  </si>
  <si>
    <t>MM 111 EMLA</t>
  </si>
  <si>
    <t>KIKU</t>
  </si>
  <si>
    <t>SCIFRESH</t>
  </si>
  <si>
    <t>SWEETANGO</t>
  </si>
  <si>
    <t>IMPERIAL GALA</t>
  </si>
  <si>
    <t>SANDIDGE</t>
  </si>
  <si>
    <t>BUCKEYE</t>
  </si>
  <si>
    <t xml:space="preserve">ROYAL GALA </t>
  </si>
  <si>
    <t>TENROY</t>
  </si>
  <si>
    <t>VALENCIA DELTA SEEDLESS</t>
  </si>
  <si>
    <t>4 B 29</t>
  </si>
  <si>
    <t>4 B 12</t>
  </si>
  <si>
    <t>16 B 20</t>
  </si>
  <si>
    <t>PRO C 165</t>
  </si>
  <si>
    <t>CHEECKY</t>
  </si>
  <si>
    <t>RODE DOYENNE VAN DOORN</t>
  </si>
  <si>
    <t>SWEET SENSATION</t>
  </si>
  <si>
    <t>QUEEN FORELLE</t>
  </si>
  <si>
    <t xml:space="preserve"> GOLD SENSATION </t>
  </si>
  <si>
    <t>UCB1</t>
  </si>
  <si>
    <t>GISELA 3</t>
  </si>
  <si>
    <t>GISELA 6</t>
  </si>
  <si>
    <t>GISELA 5</t>
  </si>
  <si>
    <t>GISELA 17</t>
  </si>
  <si>
    <t>GISELA 12</t>
  </si>
  <si>
    <t>GISELA 13</t>
  </si>
  <si>
    <t>CAB-6 P</t>
  </si>
  <si>
    <t>JACK`S SALUTE</t>
  </si>
  <si>
    <t>COTTON CANDY</t>
  </si>
  <si>
    <t>SWEET JOY</t>
  </si>
  <si>
    <t>SWEET SAPHIRE</t>
  </si>
  <si>
    <t>MEMBRILLERO (Cydonia oblonga Mill.)</t>
  </si>
  <si>
    <t>ARRA SWEETIES</t>
  </si>
  <si>
    <t>SUGAR DROP</t>
  </si>
  <si>
    <t>PRISTINE</t>
  </si>
  <si>
    <t xml:space="preserve"> MELODY</t>
  </si>
  <si>
    <t>BLAGRATWO cv.</t>
  </si>
  <si>
    <t>PINK GLOBE</t>
  </si>
  <si>
    <t>GRAPAES</t>
  </si>
  <si>
    <t>STARGRAPE-2</t>
  </si>
  <si>
    <t xml:space="preserve">G4 - 1522 - SG TD 3009 cv </t>
  </si>
  <si>
    <t>ANDY HEARTS</t>
  </si>
  <si>
    <t>MAYLEN</t>
  </si>
  <si>
    <t>IFG NINE</t>
  </si>
  <si>
    <t xml:space="preserve"> RUSSELL`S PRIDE SEEDLESS</t>
  </si>
  <si>
    <t>KRISSY</t>
  </si>
  <si>
    <t>TIMCO</t>
  </si>
  <si>
    <t>BLACK GLOBE / BLACK MOON</t>
  </si>
  <si>
    <t>TIMPSON</t>
  </si>
  <si>
    <t>ALLISON</t>
  </si>
  <si>
    <t>MAGENTA</t>
  </si>
  <si>
    <t>MIDNIGHT BEAUTY</t>
  </si>
  <si>
    <t>SUGRATHIRTEEN</t>
  </si>
  <si>
    <t>SUGRAFOURTEEN</t>
  </si>
  <si>
    <t>RED SUPERIOR SEEDLESS</t>
  </si>
  <si>
    <t>SUGRASIXTEEN</t>
  </si>
  <si>
    <t>SABLE SEEDLESS</t>
  </si>
  <si>
    <t>SUGRANINETEEN</t>
  </si>
  <si>
    <t>SCARLOTTA SEEDLESS</t>
  </si>
  <si>
    <t>SUGRATHIRTYTWO</t>
  </si>
  <si>
    <t>SUGRATHIRTYFOUR</t>
  </si>
  <si>
    <t>ADORA SEEDLESS</t>
  </si>
  <si>
    <t>SUGRATHIRTYFIVE</t>
  </si>
  <si>
    <t>AUTUMNCRISP</t>
  </si>
  <si>
    <t>SUGRATHIRTYSIX</t>
  </si>
  <si>
    <t xml:space="preserve">SUGRATHIRTYEIGHT </t>
  </si>
  <si>
    <t>SONERA SEEDLESS</t>
  </si>
  <si>
    <t>SUGRAFORTYTHREE</t>
  </si>
  <si>
    <t>SUGRAFORTYFIVE</t>
  </si>
  <si>
    <t>IFG SIXTEEN</t>
  </si>
  <si>
    <t>IFG TEN</t>
  </si>
  <si>
    <t>IFG FOURTEEN</t>
  </si>
  <si>
    <t>IFG FOUR</t>
  </si>
  <si>
    <t>IFG SIX</t>
  </si>
  <si>
    <t>THOMPSON SEEDLESS</t>
  </si>
  <si>
    <t>SULTANINA</t>
  </si>
  <si>
    <t>BABACO (Vasconcellea × heilbornii)</t>
  </si>
  <si>
    <t>BABACO TOTAL ANUAL</t>
  </si>
  <si>
    <t>PIQUEÑO</t>
  </si>
  <si>
    <t>SAN FRANCISCO</t>
  </si>
  <si>
    <t>SERENA</t>
  </si>
  <si>
    <t> BOYSENBERRY (Rubus ursinus × Rubus idaeus)</t>
  </si>
  <si>
    <t>BOYSENBERRY TOTAL ANUAL</t>
  </si>
  <si>
    <t>CONSTANTI</t>
  </si>
  <si>
    <t>VAIRO</t>
  </si>
  <si>
    <t>MARINADA</t>
  </si>
  <si>
    <t>TARRACO</t>
  </si>
  <si>
    <t>MAGNIFICA</t>
  </si>
  <si>
    <t>BELLA</t>
  </si>
  <si>
    <t>JULIETA</t>
  </si>
  <si>
    <t>STELLAR</t>
  </si>
  <si>
    <t>ATLAS BLUE</t>
  </si>
  <si>
    <t xml:space="preserve">APOLO </t>
  </si>
  <si>
    <t>AKALA</t>
  </si>
  <si>
    <t>05-185-GA</t>
  </si>
  <si>
    <t>05-274MI-39</t>
  </si>
  <si>
    <t>06-507MI-52</t>
  </si>
  <si>
    <t>103D803</t>
  </si>
  <si>
    <t>136D5</t>
  </si>
  <si>
    <t>14-258-3</t>
  </si>
  <si>
    <t>14-308-1</t>
  </si>
  <si>
    <t>14-322-2</t>
  </si>
  <si>
    <t>14-478-12</t>
  </si>
  <si>
    <t>14-89-2</t>
  </si>
  <si>
    <t>15-13</t>
  </si>
  <si>
    <t>16-2</t>
  </si>
  <si>
    <t>16-7</t>
  </si>
  <si>
    <t>16-8</t>
  </si>
  <si>
    <t>33L304</t>
  </si>
  <si>
    <t>45K308</t>
  </si>
  <si>
    <t>45K203</t>
  </si>
  <si>
    <t>4J301</t>
  </si>
  <si>
    <t>4J5</t>
  </si>
  <si>
    <t>5-251MI-14</t>
  </si>
  <si>
    <t>5-58GA-1</t>
  </si>
  <si>
    <t>5J2</t>
  </si>
  <si>
    <t>5J303</t>
  </si>
  <si>
    <t>5J6</t>
  </si>
  <si>
    <t>6-344-1</t>
  </si>
  <si>
    <t>6-478MI-31</t>
  </si>
  <si>
    <t>7-19FL-20</t>
  </si>
  <si>
    <t>7-7-21OFL-18</t>
  </si>
  <si>
    <t>9.56 E ARA 07</t>
  </si>
  <si>
    <t>9-959</t>
  </si>
  <si>
    <t>ALAPAHA</t>
  </si>
  <si>
    <t>ALTHEA</t>
  </si>
  <si>
    <t>BB05-61GA-61</t>
  </si>
  <si>
    <t>BB06-330-CV1</t>
  </si>
  <si>
    <t>BB07-640-CV1</t>
  </si>
  <si>
    <t>BB09-645-CV1</t>
  </si>
  <si>
    <t>BB12-078NA-3</t>
  </si>
  <si>
    <t>BB12-486-CV1</t>
  </si>
  <si>
    <t>BB15-214-3</t>
  </si>
  <si>
    <t>C03-158</t>
  </si>
  <si>
    <t>CALYPSO</t>
  </si>
  <si>
    <t>CV 10-1</t>
  </si>
  <si>
    <t>CV 8-46</t>
  </si>
  <si>
    <t>CV 8-50</t>
  </si>
  <si>
    <t>CV 9-2</t>
  </si>
  <si>
    <t>CV 9-4</t>
  </si>
  <si>
    <t>DRISBLUEONE</t>
  </si>
  <si>
    <t>DRISBLUEFOUR</t>
  </si>
  <si>
    <t>DRISBLUENINE</t>
  </si>
  <si>
    <t>DRISBLUESEVEN</t>
  </si>
  <si>
    <t>DRISBLUETEN</t>
  </si>
  <si>
    <t>DRISBLUETHIRTEEN</t>
  </si>
  <si>
    <t>DUPREE</t>
  </si>
  <si>
    <t>FC 10-081</t>
  </si>
  <si>
    <t>FC 11-118</t>
  </si>
  <si>
    <t>FC 11-164</t>
  </si>
  <si>
    <t>FC 12-056</t>
  </si>
  <si>
    <t>FC 12-129</t>
  </si>
  <si>
    <t>FC 12-170</t>
  </si>
  <si>
    <t>FC 12-164</t>
  </si>
  <si>
    <t>FC 13-083</t>
  </si>
  <si>
    <t>FC 13-113</t>
  </si>
  <si>
    <t>FC 13-122</t>
  </si>
  <si>
    <t>FC 14-106</t>
  </si>
  <si>
    <t>FCM 12-097</t>
  </si>
  <si>
    <t>FCM 12-131</t>
  </si>
  <si>
    <t>FCM 14-052</t>
  </si>
  <si>
    <t>FCM 12-038</t>
  </si>
  <si>
    <t>FCM 12-087</t>
  </si>
  <si>
    <t>FCM14-014</t>
  </si>
  <si>
    <t>FCM 14-032</t>
  </si>
  <si>
    <t>FCM 14-055</t>
  </si>
  <si>
    <t>FCM 14-090</t>
  </si>
  <si>
    <t>FF03-015</t>
  </si>
  <si>
    <t>FF03-0178</t>
  </si>
  <si>
    <t>K007.705</t>
  </si>
  <si>
    <t>KIRRA</t>
  </si>
  <si>
    <t>KIRRA TC12_21</t>
  </si>
  <si>
    <t>M077.104</t>
  </si>
  <si>
    <t>M4</t>
  </si>
  <si>
    <t>M5</t>
  </si>
  <si>
    <t>M6</t>
  </si>
  <si>
    <t>MEADOW LARK</t>
  </si>
  <si>
    <t>N054-002</t>
  </si>
  <si>
    <t>N3</t>
  </si>
  <si>
    <t>NS 13-1</t>
  </si>
  <si>
    <t>NS 13-4</t>
  </si>
  <si>
    <t>NS 13-5</t>
  </si>
  <si>
    <t>NS 13-6</t>
  </si>
  <si>
    <t>NS 14-3</t>
  </si>
  <si>
    <t>NS 14-7</t>
  </si>
  <si>
    <t>P113.001</t>
  </si>
  <si>
    <t>P192.104</t>
  </si>
  <si>
    <t>PERLA ROJA</t>
  </si>
  <si>
    <t>PRESTO</t>
  </si>
  <si>
    <t>Q058.102</t>
  </si>
  <si>
    <t>Q163.205</t>
  </si>
  <si>
    <t>SELECCIONES</t>
  </si>
  <si>
    <t>T-1101</t>
  </si>
  <si>
    <t>TH-921</t>
  </si>
  <si>
    <t>TH-929</t>
  </si>
  <si>
    <t>TH-931</t>
  </si>
  <si>
    <t>TH-948</t>
  </si>
  <si>
    <t>VALOR</t>
  </si>
  <si>
    <t>VELLUTO BLUE</t>
  </si>
  <si>
    <t>VERNON</t>
  </si>
  <si>
    <t>VICTORIA</t>
  </si>
  <si>
    <t>WINTER BELL</t>
  </si>
  <si>
    <t>ZF07-034</t>
  </si>
  <si>
    <t>ZF08-029</t>
  </si>
  <si>
    <t>ZF08-070</t>
  </si>
  <si>
    <t xml:space="preserve">CALAFATE </t>
  </si>
  <si>
    <t>CALAFATE TOTAL ANUAL</t>
  </si>
  <si>
    <t xml:space="preserve">20-320 </t>
  </si>
  <si>
    <t xml:space="preserve">22-040 </t>
  </si>
  <si>
    <t xml:space="preserve">22-111 </t>
  </si>
  <si>
    <t xml:space="preserve">24-565 </t>
  </si>
  <si>
    <t xml:space="preserve">26-363 </t>
  </si>
  <si>
    <t xml:space="preserve">28-006 </t>
  </si>
  <si>
    <t xml:space="preserve">28-167 </t>
  </si>
  <si>
    <t xml:space="preserve">28-232 </t>
  </si>
  <si>
    <t xml:space="preserve">29-031 </t>
  </si>
  <si>
    <t xml:space="preserve">29-554 </t>
  </si>
  <si>
    <t xml:space="preserve">31-105 </t>
  </si>
  <si>
    <t>31-327</t>
  </si>
  <si>
    <t xml:space="preserve">32-117 </t>
  </si>
  <si>
    <t xml:space="preserve">41-305 </t>
  </si>
  <si>
    <t xml:space="preserve">51-011 </t>
  </si>
  <si>
    <t xml:space="preserve">68-196 </t>
  </si>
  <si>
    <t xml:space="preserve">68-304 </t>
  </si>
  <si>
    <t xml:space="preserve">69-033 </t>
  </si>
  <si>
    <t xml:space="preserve">69-196 </t>
  </si>
  <si>
    <t xml:space="preserve">75-180 </t>
  </si>
  <si>
    <t xml:space="preserve">78-304 </t>
  </si>
  <si>
    <t>AREKO</t>
  </si>
  <si>
    <t>COH</t>
  </si>
  <si>
    <t>ES-1952</t>
  </si>
  <si>
    <t>IVU - 104</t>
  </si>
  <si>
    <t>IVU - 105</t>
  </si>
  <si>
    <t>IVU - 115</t>
  </si>
  <si>
    <t>NIMBA SELECCIÓN 290</t>
  </si>
  <si>
    <t>PACIFIC RED</t>
  </si>
  <si>
    <t>PISUE 194</t>
  </si>
  <si>
    <t>POLKA</t>
  </si>
  <si>
    <t>ROCKET</t>
  </si>
  <si>
    <t>CHEERY BLUSH</t>
  </si>
  <si>
    <t>CHEERY CRUNCH</t>
  </si>
  <si>
    <t>20-564</t>
  </si>
  <si>
    <t>20-018</t>
  </si>
  <si>
    <t>SUE</t>
  </si>
  <si>
    <t>SYMPHONY</t>
  </si>
  <si>
    <t xml:space="preserve">UNIBO PA 1 </t>
  </si>
  <si>
    <t>SWEET ARYANA</t>
  </si>
  <si>
    <t xml:space="preserve">UNIBO PA2 </t>
  </si>
  <si>
    <t>SWEET LORENZ</t>
  </si>
  <si>
    <t xml:space="preserve">UNIBO PA3 </t>
  </si>
  <si>
    <t>SWEET GABRIEL</t>
  </si>
  <si>
    <t xml:space="preserve">UNIBO PA4 </t>
  </si>
  <si>
    <t>SWEET VALINA</t>
  </si>
  <si>
    <t>ZUMBO</t>
  </si>
  <si>
    <t>FRANCO</t>
  </si>
  <si>
    <t>TULARE GIANT</t>
  </si>
  <si>
    <t>MUIR BEAUTY</t>
  </si>
  <si>
    <t>SUTTER</t>
  </si>
  <si>
    <t>27B77</t>
  </si>
  <si>
    <t>C-118</t>
  </si>
  <si>
    <t>CI466</t>
  </si>
  <si>
    <t>CI492</t>
  </si>
  <si>
    <t>CI493</t>
  </si>
  <si>
    <t>FLAVOR BLUSH</t>
  </si>
  <si>
    <t>SG-PR-3517</t>
  </si>
  <si>
    <t>SUN GOLD</t>
  </si>
  <si>
    <t>SWEET MARY</t>
  </si>
  <si>
    <t>SWEET PIXIE</t>
  </si>
  <si>
    <t>SWEET PIXIE II</t>
  </si>
  <si>
    <t>FARBELA</t>
  </si>
  <si>
    <t>IPS</t>
  </si>
  <si>
    <t>K</t>
  </si>
  <si>
    <t>K-611-115</t>
  </si>
  <si>
    <t>MAGIC COT</t>
  </si>
  <si>
    <t>MONSTER COT</t>
  </si>
  <si>
    <t>PERLE COT</t>
  </si>
  <si>
    <t>RUBILIS</t>
  </si>
  <si>
    <t>RUBISSIA</t>
  </si>
  <si>
    <t>SC 2 SOL COT</t>
  </si>
  <si>
    <t>WONDER COT</t>
  </si>
  <si>
    <t>CARLA</t>
  </si>
  <si>
    <t>CP 84</t>
  </si>
  <si>
    <t>GUADALUPE</t>
  </si>
  <si>
    <t>N 46-12</t>
  </si>
  <si>
    <t>PRO C 182</t>
  </si>
  <si>
    <t>SAMANTHA</t>
  </si>
  <si>
    <t>SUPERCHNINETEEN</t>
  </si>
  <si>
    <t>SUPERCHTWENTYONE</t>
  </si>
  <si>
    <t>PACIFIC DELUXE</t>
  </si>
  <si>
    <t>CALINDA</t>
  </si>
  <si>
    <t>GOJI (Lisium barbarum)</t>
  </si>
  <si>
    <t>GOJI TOTAL ANUAL</t>
  </si>
  <si>
    <t>NEG 102</t>
  </si>
  <si>
    <t>WONDERFULL RED</t>
  </si>
  <si>
    <t>FRANCAS</t>
  </si>
  <si>
    <t>KENNEDY</t>
  </si>
  <si>
    <t>MALE HFY01</t>
  </si>
  <si>
    <t>FEMALE HFY02</t>
  </si>
  <si>
    <t>FEMALE HFY01</t>
  </si>
  <si>
    <t>YANOV</t>
  </si>
  <si>
    <t>RHM</t>
  </si>
  <si>
    <t xml:space="preserve">CIV 323 ISAAC </t>
  </si>
  <si>
    <t>CN 121</t>
  </si>
  <si>
    <t>DS 3</t>
  </si>
  <si>
    <t>DS 41</t>
  </si>
  <si>
    <t xml:space="preserve">GRANNY SUDAFRICANA </t>
  </si>
  <si>
    <t>LADY IN RED</t>
  </si>
  <si>
    <t>MN 1942</t>
  </si>
  <si>
    <t>MN 55</t>
  </si>
  <si>
    <t>ROYAL GALA 2</t>
  </si>
  <si>
    <t>ROYAL GALA 3</t>
  </si>
  <si>
    <t>ROYAL GALA 7</t>
  </si>
  <si>
    <t xml:space="preserve">SPA 1080 </t>
  </si>
  <si>
    <t>SPINK - 754</t>
  </si>
  <si>
    <t>TOP RED</t>
  </si>
  <si>
    <t>CLON 103 HEMBRA</t>
  </si>
  <si>
    <t>CLON 104 HEMBRA</t>
  </si>
  <si>
    <t>CLON 105 HEMBRA</t>
  </si>
  <si>
    <t>CLON 2 HEMBRA</t>
  </si>
  <si>
    <t>CLON 20 MACHO</t>
  </si>
  <si>
    <t>CLON 21 MACHO</t>
  </si>
  <si>
    <t>CLON 27 MACHO</t>
  </si>
  <si>
    <t>CLON 3 HEMBRA</t>
  </si>
  <si>
    <t>CLON 4 HEMBRA</t>
  </si>
  <si>
    <t>CLON 5 HEMBRA</t>
  </si>
  <si>
    <t>CLON 6 HEMBRA</t>
  </si>
  <si>
    <t>HUIÑA</t>
  </si>
  <si>
    <t>MORENA</t>
  </si>
  <si>
    <t>PUDU</t>
  </si>
  <si>
    <t>VICUÑA</t>
  </si>
  <si>
    <t>GAMBOA</t>
  </si>
  <si>
    <t>CULTIVADA</t>
  </si>
  <si>
    <t>AMARA HFM-2</t>
  </si>
  <si>
    <t>CAMILA</t>
  </si>
  <si>
    <t>ELISA</t>
  </si>
  <si>
    <t>VALENTINA</t>
  </si>
  <si>
    <t>LOXGOLD</t>
  </si>
  <si>
    <t>RUBY VALENCIA</t>
  </si>
  <si>
    <t>WITRAMS</t>
  </si>
  <si>
    <t>NECTARVISTA</t>
  </si>
  <si>
    <t>4050-1 NB TIFANY</t>
  </si>
  <si>
    <t>ANDESNECCINCO</t>
  </si>
  <si>
    <t>ANDESNECSEIS</t>
  </si>
  <si>
    <t>ASF 0619</t>
  </si>
  <si>
    <t>ASF 0620</t>
  </si>
  <si>
    <t>BOREAL</t>
  </si>
  <si>
    <t>CAKEDELICE</t>
  </si>
  <si>
    <t>FLATDIVA ASF 11106</t>
  </si>
  <si>
    <t>GARDETA</t>
  </si>
  <si>
    <t>LATE BRIGHT</t>
  </si>
  <si>
    <t xml:space="preserve">NECTABANG </t>
  </si>
  <si>
    <t>NECTAKING</t>
  </si>
  <si>
    <t>NECTARELSE ASF 1340</t>
  </si>
  <si>
    <t>NECTARIC ASF 0830</t>
  </si>
  <si>
    <t xml:space="preserve">NECTARMOUR </t>
  </si>
  <si>
    <t>NECTARNOVALA ASF 1323</t>
  </si>
  <si>
    <t>NECTARONDA ASF 1304</t>
  </si>
  <si>
    <t xml:space="preserve">NECTAVISTA </t>
  </si>
  <si>
    <t>PRO 733</t>
  </si>
  <si>
    <t>SEPTEMBER BRIGHT</t>
  </si>
  <si>
    <t>NECTAREARLY ASF 0623</t>
  </si>
  <si>
    <t>NECTAVISTA CV ASF 0504</t>
  </si>
  <si>
    <t>NECTAVISTA CV ASF 0624</t>
  </si>
  <si>
    <t>DESIRE</t>
  </si>
  <si>
    <t xml:space="preserve">NEGRA DE LA CRUZ </t>
  </si>
  <si>
    <t>FE1</t>
  </si>
  <si>
    <t>GI 2091 (GISELA 3)</t>
  </si>
  <si>
    <t>MARIANA 2624 (MA 2624)</t>
  </si>
  <si>
    <t>MAXMA 14 (M14)</t>
  </si>
  <si>
    <t>MERICIER 14 (MER 14)</t>
  </si>
  <si>
    <t>MERICIER 60 (MER 60)</t>
  </si>
  <si>
    <t>GUINDO 5</t>
  </si>
  <si>
    <t>GUINDO 6</t>
  </si>
  <si>
    <t>GUINDO ACIDO 6</t>
  </si>
  <si>
    <t>Citrus medica L.(OTROS)</t>
  </si>
  <si>
    <t>Citrus medica  L. (Mano de buda)</t>
  </si>
  <si>
    <t>ORLANDO</t>
  </si>
  <si>
    <t>ARRATWENTYTWO</t>
  </si>
  <si>
    <t>ICON CV FIRE STAR</t>
  </si>
  <si>
    <t>IFG TWENTY ONE</t>
  </si>
  <si>
    <t>CANDY SNAPS</t>
  </si>
  <si>
    <t>IFG SEVEN</t>
  </si>
  <si>
    <t>IFG SEVENTEEN</t>
  </si>
  <si>
    <t>222001 VSC</t>
  </si>
  <si>
    <t>ITUM 1</t>
  </si>
  <si>
    <t>ITUM 10</t>
  </si>
  <si>
    <t>ITUM 11</t>
  </si>
  <si>
    <t xml:space="preserve">ITUM 12 </t>
  </si>
  <si>
    <t>ITUM 13</t>
  </si>
  <si>
    <t>ITUM 14</t>
  </si>
  <si>
    <t>ITUM 15</t>
  </si>
  <si>
    <t>ITUM 16</t>
  </si>
  <si>
    <t>ITUM 2</t>
  </si>
  <si>
    <t>ITUM 3</t>
  </si>
  <si>
    <t>ITUM 4</t>
  </si>
  <si>
    <t xml:space="preserve">ITUM 5 </t>
  </si>
  <si>
    <t>ITUM 6</t>
  </si>
  <si>
    <t xml:space="preserve">ITUM 7 </t>
  </si>
  <si>
    <t xml:space="preserve">ITUM 8 </t>
  </si>
  <si>
    <t xml:space="preserve">ITUM 9 </t>
  </si>
  <si>
    <t xml:space="preserve">K2 </t>
  </si>
  <si>
    <t>STARGRAPE -1</t>
  </si>
  <si>
    <t>SUGRAFIFTY ONE</t>
  </si>
  <si>
    <t>SUGRAFORTY NINE</t>
  </si>
  <si>
    <t xml:space="preserve">IFG EIGHTEEN </t>
  </si>
  <si>
    <t xml:space="preserve"> SWEET  NECTAR</t>
  </si>
  <si>
    <t>SUGAR CRISP</t>
  </si>
  <si>
    <t>IFG ELEVEN</t>
  </si>
  <si>
    <t xml:space="preserve">IFG TWENTY  </t>
  </si>
  <si>
    <t>CANDY CRUNCH</t>
  </si>
  <si>
    <t xml:space="preserve">IFG TWENTY-TWO </t>
  </si>
  <si>
    <t>CANDY DREAMS</t>
  </si>
  <si>
    <t xml:space="preserve">GREAT GREEN SEEDLESS </t>
  </si>
  <si>
    <t xml:space="preserve">CARLITA </t>
  </si>
  <si>
    <t xml:space="preserve">SHEEGENE 17 </t>
  </si>
  <si>
    <t xml:space="preserve">SHEEGENE 25 </t>
  </si>
  <si>
    <t xml:space="preserve">IVORY </t>
  </si>
  <si>
    <t>SHEEGENE-21</t>
  </si>
  <si>
    <t>SUGRAFORTYEIGHT</t>
  </si>
  <si>
    <t>BARBERA VSC</t>
  </si>
  <si>
    <t xml:space="preserve">CABERNET FRANC  327 </t>
  </si>
  <si>
    <t xml:space="preserve">CABERNET FRANC 214 </t>
  </si>
  <si>
    <t>CABERNET FRANC CLON MERCIER</t>
  </si>
  <si>
    <t>CABERNET SAUVIGNOM 1005 VSC</t>
  </si>
  <si>
    <t>CABERNET SAUVIGNOM 1006 VSC</t>
  </si>
  <si>
    <t>CABERNET SAUVIGNON  412</t>
  </si>
  <si>
    <t xml:space="preserve">CABERNET SAUVIGNON 15 </t>
  </si>
  <si>
    <t>CABERNET SAUVIGNON 169</t>
  </si>
  <si>
    <t>CABERNET SAUVIGNON 337</t>
  </si>
  <si>
    <t>CABERNET SAUVIGNON 341</t>
  </si>
  <si>
    <t>CABERNET SAUVIGNON CHACRA VSC</t>
  </si>
  <si>
    <t xml:space="preserve">CARMENERE  AGRO UC 212 </t>
  </si>
  <si>
    <t>CARMENERE SEL 2</t>
  </si>
  <si>
    <t xml:space="preserve">CHARDONNAY  95 </t>
  </si>
  <si>
    <t xml:space="preserve">CHARDONNAY 130 </t>
  </si>
  <si>
    <t>CHARDONNAY 76</t>
  </si>
  <si>
    <t>CHB1066</t>
  </si>
  <si>
    <t>CLON Z 281</t>
  </si>
  <si>
    <t>GRENACHE 434</t>
  </si>
  <si>
    <t xml:space="preserve">GRENACHE NOIR  434 </t>
  </si>
  <si>
    <t>INTRIGA 187</t>
  </si>
  <si>
    <t xml:space="preserve">INTRIGA 187 </t>
  </si>
  <si>
    <t>INTRIGA 191</t>
  </si>
  <si>
    <t>INTRIGA 192</t>
  </si>
  <si>
    <t xml:space="preserve">INTRIGA 192 </t>
  </si>
  <si>
    <t>INTRIGA 198</t>
  </si>
  <si>
    <t>INTRIGA 214</t>
  </si>
  <si>
    <t>INTRIGRA 177</t>
  </si>
  <si>
    <t>MALBEC 598</t>
  </si>
  <si>
    <t>MALBEC CI MERCIER</t>
  </si>
  <si>
    <t>MERLOT 181</t>
  </si>
  <si>
    <t>MERLOT 346</t>
  </si>
  <si>
    <t>MERLOT 347</t>
  </si>
  <si>
    <t>MERLOT 348</t>
  </si>
  <si>
    <t>MERLOT 349</t>
  </si>
  <si>
    <t>MONTEPULCIANO</t>
  </si>
  <si>
    <t>MOSCATEL SEEDLESS</t>
  </si>
  <si>
    <t xml:space="preserve">MOURVEDRE 369 </t>
  </si>
  <si>
    <t>NEBBIOLO VSC</t>
  </si>
  <si>
    <t>PINOT MEUNIER 925</t>
  </si>
  <si>
    <t>PINOT MEUNIER 977</t>
  </si>
  <si>
    <t xml:space="preserve">PINOT NOIR 115 </t>
  </si>
  <si>
    <t>PINOT NOIR 828</t>
  </si>
  <si>
    <t>PINOT NOIR CLON 665</t>
  </si>
  <si>
    <t>PINOT NOIR CLON 943</t>
  </si>
  <si>
    <t>ROMANO VSC</t>
  </si>
  <si>
    <t>SAUVIGNON BLAC 160</t>
  </si>
  <si>
    <t>SAUVIGNON BLAC 242</t>
  </si>
  <si>
    <t xml:space="preserve">SAUVIGNON BLANC  159 </t>
  </si>
  <si>
    <t>SAUVIGNON BLANC CONVENTO</t>
  </si>
  <si>
    <t>SV 12-104E-84</t>
  </si>
  <si>
    <t>SV 21-61-373</t>
  </si>
  <si>
    <t>SV 21-66-158</t>
  </si>
  <si>
    <t>SV 21-66-226</t>
  </si>
  <si>
    <t>SV 22-88E-124</t>
  </si>
  <si>
    <t>SV 28-100-849</t>
  </si>
  <si>
    <t>SYRAH 470</t>
  </si>
  <si>
    <t>SYRAH 471</t>
  </si>
  <si>
    <t>SYRAH 525</t>
  </si>
  <si>
    <t>SYRAH 747</t>
  </si>
  <si>
    <t>SYRAH 877</t>
  </si>
  <si>
    <t>SYRAH CI 524</t>
  </si>
  <si>
    <t>TEMPRANILLO VSC</t>
  </si>
  <si>
    <t>VCS 106-54</t>
  </si>
  <si>
    <t>VSC 106-16</t>
  </si>
  <si>
    <t>VSC 106-2</t>
  </si>
  <si>
    <t>VSC 106-23</t>
  </si>
  <si>
    <t xml:space="preserve">VSC 106-54 </t>
  </si>
  <si>
    <t>VSC 106-59</t>
  </si>
  <si>
    <t>VSC 108-11</t>
  </si>
  <si>
    <t>VSC 108-118</t>
  </si>
  <si>
    <t>VSC 108-128</t>
  </si>
  <si>
    <t>VSC 108-139</t>
  </si>
  <si>
    <t>VSC 108-171</t>
  </si>
  <si>
    <t>VSC 108-81</t>
  </si>
  <si>
    <t>VSC 108-92</t>
  </si>
  <si>
    <t>VSC 109-50</t>
  </si>
  <si>
    <t>VSC 110-11</t>
  </si>
  <si>
    <t>VSC 110-27</t>
  </si>
  <si>
    <t>VSC 110-33</t>
  </si>
  <si>
    <t>VSC 110-37</t>
  </si>
  <si>
    <t>VSC 110-47</t>
  </si>
  <si>
    <t>VSC 110-5</t>
  </si>
  <si>
    <t>VSC 111-20</t>
  </si>
  <si>
    <t>VSC 111-4</t>
  </si>
  <si>
    <t>VSC 112-1</t>
  </si>
  <si>
    <t>VSC 1301</t>
  </si>
  <si>
    <t>VSC 1302</t>
  </si>
  <si>
    <t>VSC 1402</t>
  </si>
  <si>
    <t>VSC 201602</t>
  </si>
  <si>
    <t>VSC 201603</t>
  </si>
  <si>
    <t>VSC 201609</t>
  </si>
  <si>
    <t>VSC 201610</t>
  </si>
  <si>
    <t>VSC 201612</t>
  </si>
  <si>
    <t>VSC 201613</t>
  </si>
  <si>
    <t>VSC 201614</t>
  </si>
  <si>
    <t>VSC 201615</t>
  </si>
  <si>
    <t>VSC 201622</t>
  </si>
  <si>
    <t>VSC 201801</t>
  </si>
  <si>
    <t>VSC 201802</t>
  </si>
  <si>
    <t>VSC 201803</t>
  </si>
  <si>
    <t>VSC 201804</t>
  </si>
  <si>
    <t>VSC 2301</t>
  </si>
  <si>
    <t>VSC 2401</t>
  </si>
  <si>
    <t>VSC 2402</t>
  </si>
  <si>
    <t>VSC 273001</t>
  </si>
  <si>
    <t>VSC 274001</t>
  </si>
  <si>
    <t>VSC 313001</t>
  </si>
  <si>
    <t>VSC 334001</t>
  </si>
  <si>
    <t>VSC 334002</t>
  </si>
  <si>
    <t>VSC 3401</t>
  </si>
  <si>
    <t>VSC 344001</t>
  </si>
  <si>
    <t>VSC 364001</t>
  </si>
  <si>
    <t>VSC 8104</t>
  </si>
  <si>
    <t>VSC 8301</t>
  </si>
  <si>
    <t>VSC NN 5</t>
  </si>
  <si>
    <t>MADROÑO (Arbutus unedo)</t>
  </si>
  <si>
    <t>GISELA (GI)</t>
  </si>
  <si>
    <t>DENOMINACION DE LA VARIEDAD</t>
  </si>
  <si>
    <t>Babaco</t>
  </si>
  <si>
    <t>Boysenberry</t>
  </si>
  <si>
    <t>Calafate</t>
  </si>
  <si>
    <t>Citrus</t>
  </si>
  <si>
    <t>Clementino</t>
  </si>
  <si>
    <t>Cramberries</t>
  </si>
  <si>
    <t>Damasco</t>
  </si>
  <si>
    <t>Feijoa</t>
  </si>
  <si>
    <t>Goji</t>
  </si>
  <si>
    <t>Satsuma</t>
  </si>
  <si>
    <t xml:space="preserve"> INCLUYE SOLO CIFRAS DE PLANTAS FRUTALES AL EXPENDIO DE AQUELLOS VIVEROS QUE AUTORIZARON SU PUBLICACIÓN. </t>
  </si>
  <si>
    <t>NOMBRE COMERCIAL ASOCIADO (*)</t>
  </si>
  <si>
    <t>(*) NOMBRE SEÑALADO POR EL VIVERISTA</t>
  </si>
  <si>
    <t>AVIJOR</t>
  </si>
  <si>
    <t>ISABELONA</t>
  </si>
  <si>
    <t>SOLETA</t>
  </si>
  <si>
    <t>VIALFAS</t>
  </si>
  <si>
    <t>13-1</t>
  </si>
  <si>
    <t>13-6</t>
  </si>
  <si>
    <t>14-4</t>
  </si>
  <si>
    <t>AMY</t>
  </si>
  <si>
    <t>ANDREA</t>
  </si>
  <si>
    <t>ANNA</t>
  </si>
  <si>
    <t>ARCADIA</t>
  </si>
  <si>
    <t>ARIANA</t>
  </si>
  <si>
    <t>BB05-25MI-14</t>
  </si>
  <si>
    <t>BB05-58GA-1</t>
  </si>
  <si>
    <t>BB05-185GA</t>
  </si>
  <si>
    <t>BB077FL4</t>
  </si>
  <si>
    <t>BB0650FL1</t>
  </si>
  <si>
    <t>C97-390</t>
  </si>
  <si>
    <t>C99-42</t>
  </si>
  <si>
    <t>DRISBLUEEIGTHTEEN</t>
  </si>
  <si>
    <t>DRISBLUEFIFTEEN</t>
  </si>
  <si>
    <t>DRISBLUEFIVE</t>
  </si>
  <si>
    <t>DRISBLUEFOURTEEN</t>
  </si>
  <si>
    <t>DRISBLUENINETEEN</t>
  </si>
  <si>
    <t>DRISBLUESEVENTEEN</t>
  </si>
  <si>
    <t>DRISBLUESIXTEEN</t>
  </si>
  <si>
    <t>DRISBLUETWENTY</t>
  </si>
  <si>
    <t>EB-12-19</t>
  </si>
  <si>
    <t>EB-8-17</t>
  </si>
  <si>
    <t>EB-8-42</t>
  </si>
  <si>
    <t>EB-8-46</t>
  </si>
  <si>
    <t>EB-9-12</t>
  </si>
  <si>
    <t>EB-9-2</t>
  </si>
  <si>
    <t>EB-850</t>
  </si>
  <si>
    <t>ELAINA</t>
  </si>
  <si>
    <t>ENDURA</t>
  </si>
  <si>
    <t>FCM 12-045</t>
  </si>
  <si>
    <t>FF04-14</t>
  </si>
  <si>
    <t>FL02-40</t>
  </si>
  <si>
    <t>FL03-291</t>
  </si>
  <si>
    <t>FL04-235</t>
  </si>
  <si>
    <t>FL05-627</t>
  </si>
  <si>
    <t>FL98-325</t>
  </si>
  <si>
    <t>JUPITER BLUE</t>
  </si>
  <si>
    <t>KALINDA</t>
  </si>
  <si>
    <t>LILIJAH</t>
  </si>
  <si>
    <t>LUCY</t>
  </si>
  <si>
    <t>MAGICA</t>
  </si>
  <si>
    <t>MERLIAH</t>
  </si>
  <si>
    <t>MIA</t>
  </si>
  <si>
    <t>MORA</t>
  </si>
  <si>
    <t>NS 15-13</t>
  </si>
  <si>
    <t>NS 16-2</t>
  </si>
  <si>
    <t>OLIVIA</t>
  </si>
  <si>
    <t>PEACH BLUE</t>
  </si>
  <si>
    <t>RIDLEY 0808</t>
  </si>
  <si>
    <t>RIDLEY 1105</t>
  </si>
  <si>
    <t>RIDLEY 1111</t>
  </si>
  <si>
    <t>RIDLEY 1212</t>
  </si>
  <si>
    <t>RIDLEY 1403</t>
  </si>
  <si>
    <t>RIDLEY 1602</t>
  </si>
  <si>
    <t>RIDLEY 1607</t>
  </si>
  <si>
    <t>RIDLEY 1812</t>
  </si>
  <si>
    <t>RIDLEY 4408</t>
  </si>
  <si>
    <t>RIDLEY 4507</t>
  </si>
  <si>
    <t>RIDLEY 4514</t>
  </si>
  <si>
    <t>SEKOYA BEAUTY</t>
  </si>
  <si>
    <t>SEKOYA CRUNCH</t>
  </si>
  <si>
    <t>SEKOYA GRANDE</t>
  </si>
  <si>
    <t>SEKOYA PEACH</t>
  </si>
  <si>
    <t>SEKOYA POP</t>
  </si>
  <si>
    <t>SELECCIÓN A</t>
  </si>
  <si>
    <t>SELECCIÓN C</t>
  </si>
  <si>
    <t>SELECCIÓN D</t>
  </si>
  <si>
    <t>SELECCIÓN E</t>
  </si>
  <si>
    <t>T-959</t>
  </si>
  <si>
    <t>TITAN</t>
  </si>
  <si>
    <t>LILA</t>
  </si>
  <si>
    <t>PRINCIPITO</t>
  </si>
  <si>
    <t>CASTEL DEL RIO</t>
  </si>
  <si>
    <t>B060</t>
  </si>
  <si>
    <t>C061</t>
  </si>
  <si>
    <t>CARSON</t>
  </si>
  <si>
    <t>CORAL</t>
  </si>
  <si>
    <t>D021</t>
  </si>
  <si>
    <t>D031</t>
  </si>
  <si>
    <t>FINAL 12.1</t>
  </si>
  <si>
    <t>FINAL 13.1</t>
  </si>
  <si>
    <t>HEDELFINGEN</t>
  </si>
  <si>
    <t>IFG CHER-FIVE</t>
  </si>
  <si>
    <t>IFG CHER-FOUR</t>
  </si>
  <si>
    <t>IFG CHER-ONE</t>
  </si>
  <si>
    <t>IFG CHER-SEVEN</t>
  </si>
  <si>
    <t>IFG CHER-SIX</t>
  </si>
  <si>
    <t>IFG CHER-THREE</t>
  </si>
  <si>
    <t>IFG CHER-TWO</t>
  </si>
  <si>
    <t>KARINA</t>
  </si>
  <si>
    <t>LABERES GP2</t>
  </si>
  <si>
    <t xml:space="preserve">NIMBA </t>
  </si>
  <si>
    <t>UNIBO PA5</t>
  </si>
  <si>
    <t>UNIBO PA7</t>
  </si>
  <si>
    <t>PISUE 376</t>
  </si>
  <si>
    <t>SAMBA</t>
  </si>
  <si>
    <t>CHILENA</t>
  </si>
  <si>
    <t>VICTORY</t>
  </si>
  <si>
    <t>OZI</t>
  </si>
  <si>
    <t>CI465</t>
  </si>
  <si>
    <t>CI616</t>
  </si>
  <si>
    <t>CI752</t>
  </si>
  <si>
    <t>EBONY ROSE</t>
  </si>
  <si>
    <t>H13</t>
  </si>
  <si>
    <t>H37</t>
  </si>
  <si>
    <t>M2022</t>
  </si>
  <si>
    <t>ORANGE SWEET</t>
  </si>
  <si>
    <t>RED DIAMOND</t>
  </si>
  <si>
    <t>RED LYON</t>
  </si>
  <si>
    <t>SG-PR-3726</t>
  </si>
  <si>
    <t>SUMMER BREEZE</t>
  </si>
  <si>
    <t>SUNSET DELIGHT</t>
  </si>
  <si>
    <t>SWEET PIXIE I</t>
  </si>
  <si>
    <t>T6-21</t>
  </si>
  <si>
    <t>VARDIT</t>
  </si>
  <si>
    <t>APRICANDY</t>
  </si>
  <si>
    <t>ASF 905</t>
  </si>
  <si>
    <t>LILLY COT</t>
  </si>
  <si>
    <t>MC5</t>
  </si>
  <si>
    <t>CP 105</t>
  </si>
  <si>
    <t>CP 236</t>
  </si>
  <si>
    <t>FLATBEAUTI</t>
  </si>
  <si>
    <t>FLATSTAR</t>
  </si>
  <si>
    <t>FLATWO</t>
  </si>
  <si>
    <t>PRO C 342</t>
  </si>
  <si>
    <t>RSA CO 47</t>
  </si>
  <si>
    <t>SWEETCHIEF</t>
  </si>
  <si>
    <t>VULCAN</t>
  </si>
  <si>
    <t>SD 13,1</t>
  </si>
  <si>
    <t>WEBER</t>
  </si>
  <si>
    <t>ANIJA</t>
  </si>
  <si>
    <t>ATUT</t>
  </si>
  <si>
    <t>BACZARKIJ VELIKAN</t>
  </si>
  <si>
    <t>BACZARSKAJA</t>
  </si>
  <si>
    <t>BAKCZARSKAJA</t>
  </si>
  <si>
    <t>BAKCZARSKAJA VELIKA</t>
  </si>
  <si>
    <t>BLUE VELVET</t>
  </si>
  <si>
    <t>BOREALIS</t>
  </si>
  <si>
    <t>CHITO</t>
  </si>
  <si>
    <t xml:space="preserve">EDULIS </t>
  </si>
  <si>
    <t>GORDOST BAKCZARA</t>
  </si>
  <si>
    <t>HONEYBEE</t>
  </si>
  <si>
    <t>INDIGO GEM</t>
  </si>
  <si>
    <t>JUGANA</t>
  </si>
  <si>
    <t>KAMSCHATICA WOJTH</t>
  </si>
  <si>
    <t>KAWAI</t>
  </si>
  <si>
    <t>KEIKO</t>
  </si>
  <si>
    <t>LENINGRADSKIJ VELIKAN</t>
  </si>
  <si>
    <t>PIRIKA</t>
  </si>
  <si>
    <t>SLINGINKA</t>
  </si>
  <si>
    <t>SUNJI UTES</t>
  </si>
  <si>
    <t>TAKA</t>
  </si>
  <si>
    <t>TANA</t>
  </si>
  <si>
    <t>TUNDRA</t>
  </si>
  <si>
    <t>VOSTROG</t>
  </si>
  <si>
    <t>WILLA</t>
  </si>
  <si>
    <t>KAMOTA</t>
  </si>
  <si>
    <t>HFR18</t>
  </si>
  <si>
    <t>HFY01</t>
  </si>
  <si>
    <t>KUKUA</t>
  </si>
  <si>
    <t>CR24-6 cv</t>
  </si>
  <si>
    <t>CR46-2 cv</t>
  </si>
  <si>
    <t>CR57-1 cv</t>
  </si>
  <si>
    <t>CR57-11 cv</t>
  </si>
  <si>
    <t>CR60-6 cv</t>
  </si>
  <si>
    <t>GILLETT</t>
  </si>
  <si>
    <t>KUCKEN</t>
  </si>
  <si>
    <t>MAIA 1</t>
  </si>
  <si>
    <t>ROYAL</t>
  </si>
  <si>
    <t>SHINANO GOLD</t>
  </si>
  <si>
    <t>VERSPIN</t>
  </si>
  <si>
    <t>WAZ</t>
  </si>
  <si>
    <t>LUNA NUEVA</t>
  </si>
  <si>
    <t>APF 122</t>
  </si>
  <si>
    <t>19-1 HA</t>
  </si>
  <si>
    <t>M7</t>
  </si>
  <si>
    <t>CLARISS</t>
  </si>
  <si>
    <t>EXTREME 303</t>
  </si>
  <si>
    <t>EXTREME 712</t>
  </si>
  <si>
    <t>GAROFA</t>
  </si>
  <si>
    <t>KINOLEA</t>
  </si>
  <si>
    <t>NE 502</t>
  </si>
  <si>
    <t>NE 503</t>
  </si>
  <si>
    <t>NE 505</t>
  </si>
  <si>
    <t>NE 608</t>
  </si>
  <si>
    <t>NE 612</t>
  </si>
  <si>
    <t>NE 744</t>
  </si>
  <si>
    <t>NE 747</t>
  </si>
  <si>
    <t>NE 826</t>
  </si>
  <si>
    <t>NE 829</t>
  </si>
  <si>
    <t>NECTADIVA</t>
  </si>
  <si>
    <t>NECTAFLASH</t>
  </si>
  <si>
    <t>NECTAJOY</t>
  </si>
  <si>
    <t>NECTAPERF</t>
  </si>
  <si>
    <t>NECTARDREAM</t>
  </si>
  <si>
    <t>NECTARIANE</t>
  </si>
  <si>
    <t>NECTARNOW</t>
  </si>
  <si>
    <t>NECTARREVE</t>
  </si>
  <si>
    <t>NECTARRUBY</t>
  </si>
  <si>
    <t>NECTASTAR</t>
  </si>
  <si>
    <t>NECTATINTO ASF 0620</t>
  </si>
  <si>
    <t>PRO C 28</t>
  </si>
  <si>
    <t>PRO C 79</t>
  </si>
  <si>
    <t>RIO</t>
  </si>
  <si>
    <t>ROYAL DELIGHT</t>
  </si>
  <si>
    <t>TIFANY</t>
  </si>
  <si>
    <t>ARGELINO</t>
  </si>
  <si>
    <t>IVANHOE</t>
  </si>
  <si>
    <t>PECAN</t>
  </si>
  <si>
    <t>WESTERN SCHLEY</t>
  </si>
  <si>
    <t>DAPPLE DANDY</t>
  </si>
  <si>
    <t>101-14</t>
  </si>
  <si>
    <t>BENTON</t>
  </si>
  <si>
    <t>CITATION</t>
  </si>
  <si>
    <t>G202</t>
  </si>
  <si>
    <t>G-6</t>
  </si>
  <si>
    <t>GRN1</t>
  </si>
  <si>
    <t>GRN2</t>
  </si>
  <si>
    <t>GRN3</t>
  </si>
  <si>
    <t>MAGMAGO</t>
  </si>
  <si>
    <t>MANZANILLA</t>
  </si>
  <si>
    <t>OLIVO 320</t>
  </si>
  <si>
    <t>R-99</t>
  </si>
  <si>
    <t>RUBINGO RUBISS</t>
  </si>
  <si>
    <t>STO-2</t>
  </si>
  <si>
    <t>STO-3</t>
  </si>
  <si>
    <t>SWINGLE CPB 4475</t>
  </si>
  <si>
    <t>T 337</t>
  </si>
  <si>
    <t>VOLKAMERIANO</t>
  </si>
  <si>
    <t>VELVIK</t>
  </si>
  <si>
    <t>PALTO 50</t>
  </si>
  <si>
    <t>MAZZARD F12</t>
  </si>
  <si>
    <t>MERENSKY 2</t>
  </si>
  <si>
    <t>BIO AP4</t>
  </si>
  <si>
    <t>OXIDON</t>
  </si>
  <si>
    <t>CARSAL SEEDLESS</t>
  </si>
  <si>
    <t>ICON</t>
  </si>
  <si>
    <t>SHEEGENE-25</t>
  </si>
  <si>
    <t>CARMENERE  AGRO UC 312</t>
  </si>
  <si>
    <t>CARMENERE SEL 1</t>
  </si>
  <si>
    <t>CHARDONNAY 548</t>
  </si>
  <si>
    <t>GRUNNER</t>
  </si>
  <si>
    <t>NAVSEL 4</t>
  </si>
  <si>
    <t>NIELUCCIO 903</t>
  </si>
  <si>
    <t>PINOT NOIR 375</t>
  </si>
  <si>
    <t>TANNAT 475</t>
  </si>
  <si>
    <t>TOURIGA NACIONAL</t>
  </si>
  <si>
    <t>TROSSEAU</t>
  </si>
  <si>
    <t>VERDEJO 101</t>
  </si>
  <si>
    <t>VERMENTINO 640</t>
  </si>
  <si>
    <t xml:space="preserve">MACROPHYLLA </t>
  </si>
  <si>
    <t>MAXMA 60 (M60)</t>
  </si>
  <si>
    <t>FECHA PUBLICACIÓN:</t>
  </si>
  <si>
    <t>CHERRY CRUNCH</t>
  </si>
  <si>
    <t>CHERRY BURST</t>
  </si>
  <si>
    <t>FIESTA RAY</t>
  </si>
  <si>
    <t xml:space="preserve">EXTREME </t>
  </si>
  <si>
    <t>EXTREME</t>
  </si>
  <si>
    <t>2001-2021</t>
  </si>
  <si>
    <t>PENTACEBAS</t>
  </si>
  <si>
    <t>KASTREL</t>
  </si>
  <si>
    <t>C00-09</t>
  </si>
  <si>
    <t>DIVINE</t>
  </si>
  <si>
    <t>TH-1008</t>
  </si>
  <si>
    <t>FC 12-205</t>
  </si>
  <si>
    <t>PATRECIA</t>
  </si>
  <si>
    <t>THS</t>
  </si>
  <si>
    <t>SELECCIÓN B</t>
  </si>
  <si>
    <t>KEECRISP</t>
  </si>
  <si>
    <t>EB-9-4</t>
  </si>
  <si>
    <t>FL06-556</t>
  </si>
  <si>
    <t>TEMPATATION</t>
  </si>
  <si>
    <t>CANDYCRUNCH</t>
  </si>
  <si>
    <t>FL06-203</t>
  </si>
  <si>
    <t>SPRING HIGH</t>
  </si>
  <si>
    <t>TH1321</t>
  </si>
  <si>
    <t>TH1872</t>
  </si>
  <si>
    <t>OBF0604</t>
  </si>
  <si>
    <t>OBF0622</t>
  </si>
  <si>
    <t>EB-8-50</t>
  </si>
  <si>
    <t>KREWER</t>
  </si>
  <si>
    <t>SEVILLA</t>
  </si>
  <si>
    <t>ALBA</t>
  </si>
  <si>
    <t>ALTAIR</t>
  </si>
  <si>
    <t>DORRIS</t>
  </si>
  <si>
    <t>OSU 880.027</t>
  </si>
  <si>
    <t>TONDA FRANCESCANA</t>
  </si>
  <si>
    <t>MC 60</t>
  </si>
  <si>
    <t>IFG CHER-NINE</t>
  </si>
  <si>
    <t>ESQUINA</t>
  </si>
  <si>
    <t>B062</t>
  </si>
  <si>
    <t>JUMBO</t>
  </si>
  <si>
    <t>IFG CHER-TEN</t>
  </si>
  <si>
    <t>D131</t>
  </si>
  <si>
    <t>GP2</t>
  </si>
  <si>
    <t>GHEDELF</t>
  </si>
  <si>
    <t>ESPINA</t>
  </si>
  <si>
    <t>68-204</t>
  </si>
  <si>
    <t>SMS 16</t>
  </si>
  <si>
    <t>SMS 6</t>
  </si>
  <si>
    <t>70-189</t>
  </si>
  <si>
    <t>CE 114</t>
  </si>
  <si>
    <t>PISUE 177</t>
  </si>
  <si>
    <t>CE 113</t>
  </si>
  <si>
    <t>SELECCION 6</t>
  </si>
  <si>
    <t>SELECCION 16</t>
  </si>
  <si>
    <t>21-090</t>
  </si>
  <si>
    <t>42-064</t>
  </si>
  <si>
    <t>JOFELA</t>
  </si>
  <si>
    <t>JOGANTA</t>
  </si>
  <si>
    <t>BAY-OZ-02</t>
  </si>
  <si>
    <t>BAY-OZ-03</t>
  </si>
  <si>
    <t>HONEY PUNCH</t>
  </si>
  <si>
    <t>CL 741</t>
  </si>
  <si>
    <t>CL 469</t>
  </si>
  <si>
    <t>K2-261</t>
  </si>
  <si>
    <t>CL 805</t>
  </si>
  <si>
    <t>K-51-71</t>
  </si>
  <si>
    <t xml:space="preserve">ROSS  </t>
  </si>
  <si>
    <t>DU548</t>
  </si>
  <si>
    <t>GARTAIRO</t>
  </si>
  <si>
    <t>ASF 1292</t>
  </si>
  <si>
    <t>MAY GRAND</t>
  </si>
  <si>
    <t>CONSERVERO</t>
  </si>
  <si>
    <t>SWEET SEPTEMBER</t>
  </si>
  <si>
    <t>DIXIE</t>
  </si>
  <si>
    <t>FANTASIA</t>
  </si>
  <si>
    <t>DOLOMIA</t>
  </si>
  <si>
    <t>FL 01-116</t>
  </si>
  <si>
    <t>FL09-127</t>
  </si>
  <si>
    <t>FL12-1215</t>
  </si>
  <si>
    <t>ROCIERA</t>
  </si>
  <si>
    <t>FL1326-134</t>
  </si>
  <si>
    <t>HFY02</t>
  </si>
  <si>
    <t xml:space="preserve">VIN YAN </t>
  </si>
  <si>
    <t>Z5 Z6</t>
  </si>
  <si>
    <t>DON HONG</t>
  </si>
  <si>
    <t>KINOTO</t>
  </si>
  <si>
    <t>KAFFIR</t>
  </si>
  <si>
    <t>ACIDA</t>
  </si>
  <si>
    <t>EUREKA FLOR</t>
  </si>
  <si>
    <t>EUREKA FLOYD</t>
  </si>
  <si>
    <t>FINO</t>
  </si>
  <si>
    <t>P1</t>
  </si>
  <si>
    <t>LOCAL SERENA</t>
  </si>
  <si>
    <t>SHIRAUNI</t>
  </si>
  <si>
    <t>KINNOWLS</t>
  </si>
  <si>
    <t>OKITZU</t>
  </si>
  <si>
    <t>DAISYSL</t>
  </si>
  <si>
    <t>FAIRCHILDS</t>
  </si>
  <si>
    <t>MANDARINQUAT (C. unshiu x C. japonica)</t>
  </si>
  <si>
    <t>PICA</t>
  </si>
  <si>
    <t>WA38</t>
  </si>
  <si>
    <t>GALA PREMIUN</t>
  </si>
  <si>
    <t xml:space="preserve">RED CHIEF </t>
  </si>
  <si>
    <t>FUJI RR</t>
  </si>
  <si>
    <t>LIMONA CH</t>
  </si>
  <si>
    <t>LIMONA FG</t>
  </si>
  <si>
    <t>FLORAL</t>
  </si>
  <si>
    <t>PARAISO</t>
  </si>
  <si>
    <t>REINETA CHATA</t>
  </si>
  <si>
    <t>MURDOT</t>
  </si>
  <si>
    <t>LIMONA TOP</t>
  </si>
  <si>
    <t>PERA</t>
  </si>
  <si>
    <t>DELICIA</t>
  </si>
  <si>
    <t>ECOTIPO 1</t>
  </si>
  <si>
    <t>ECOTIPO 2</t>
  </si>
  <si>
    <t>EDULIS</t>
  </si>
  <si>
    <t>BOYSENBERRY</t>
  </si>
  <si>
    <t>PERLA DEL SUR</t>
  </si>
  <si>
    <t>DELTA VALENCIA</t>
  </si>
  <si>
    <t>PRO C 712</t>
  </si>
  <si>
    <t>NEC-6-6WN</t>
  </si>
  <si>
    <t>ASF 0223</t>
  </si>
  <si>
    <t>ASF 0426</t>
  </si>
  <si>
    <t>ASF 0976</t>
  </si>
  <si>
    <t>PROC 733</t>
  </si>
  <si>
    <t>4-2 WN</t>
  </si>
  <si>
    <t>3-4 WN</t>
  </si>
  <si>
    <t>ASF 1323</t>
  </si>
  <si>
    <t xml:space="preserve">3-6 WN </t>
  </si>
  <si>
    <t>NE 464</t>
  </si>
  <si>
    <t>ASF 15212</t>
  </si>
  <si>
    <t>ASF 1477</t>
  </si>
  <si>
    <t>PRO C 426</t>
  </si>
  <si>
    <t xml:space="preserve">NE 209 </t>
  </si>
  <si>
    <t>SNOW SWEET</t>
  </si>
  <si>
    <t>SUMMER QUEEN</t>
  </si>
  <si>
    <t>PRO C 428</t>
  </si>
  <si>
    <t>PRO C 303</t>
  </si>
  <si>
    <t>ASF 0106</t>
  </si>
  <si>
    <t>ASF 0828</t>
  </si>
  <si>
    <t>ASF 0730</t>
  </si>
  <si>
    <t>NECTARPERF</t>
  </si>
  <si>
    <t>N5</t>
  </si>
  <si>
    <t>SNOW PEARL</t>
  </si>
  <si>
    <t>NE 891</t>
  </si>
  <si>
    <t>ASF 1472</t>
  </si>
  <si>
    <t>ASF 1340</t>
  </si>
  <si>
    <t>ASF 1103</t>
  </si>
  <si>
    <t>ASF 0831</t>
  </si>
  <si>
    <t>ASF 0206</t>
  </si>
  <si>
    <t>ASF 1325</t>
  </si>
  <si>
    <t>NE 746</t>
  </si>
  <si>
    <t>ASF 1475</t>
  </si>
  <si>
    <t>ASF 1474</t>
  </si>
  <si>
    <t>ASF 0222</t>
  </si>
  <si>
    <t>18P69</t>
  </si>
  <si>
    <t>17A59</t>
  </si>
  <si>
    <t>VINA ESPECIAL</t>
  </si>
  <si>
    <t>VALENCIA LATE</t>
  </si>
  <si>
    <t>BARTLET DE VERANO</t>
  </si>
  <si>
    <t>PASCUINA</t>
  </si>
  <si>
    <t>JIRO</t>
  </si>
  <si>
    <t>PATRON</t>
  </si>
  <si>
    <t>FORTE</t>
  </si>
  <si>
    <t>MACARTHUR</t>
  </si>
  <si>
    <t>PAJARO NEGRO</t>
  </si>
  <si>
    <t>PUEBLA</t>
  </si>
  <si>
    <t>SHEEGENE-17</t>
  </si>
  <si>
    <t>ARRATHIRTYTWO</t>
  </si>
  <si>
    <t>KYOHO</t>
  </si>
  <si>
    <t>MOSCATO</t>
  </si>
  <si>
    <t>VOLCANI Y</t>
  </si>
  <si>
    <t>VOLCANI X</t>
  </si>
  <si>
    <t>DEDO DE DAMA</t>
  </si>
  <si>
    <t>ITUM 18</t>
  </si>
  <si>
    <t>MOSCATEL BLANCA</t>
  </si>
  <si>
    <t>SUGRAFIFTY</t>
  </si>
  <si>
    <t>CABERNET SAUVIGNON 685</t>
  </si>
  <si>
    <t>CABERNET SAUVIGNON 412</t>
  </si>
  <si>
    <t>MALBEC M</t>
  </si>
  <si>
    <t>PETIT VERDOT 400</t>
  </si>
  <si>
    <t>CARMENERE  AGRO UC 409</t>
  </si>
  <si>
    <t>LACRIMA CRISTI</t>
  </si>
  <si>
    <t>CABERNET SAUVIGNON 338</t>
  </si>
  <si>
    <t>SAUVIGNON BLANC  297</t>
  </si>
  <si>
    <t>SAUVIGNON BLANC  376</t>
  </si>
  <si>
    <t>SAUVIGNON BLANC  905</t>
  </si>
  <si>
    <t>CARMENERE 1059</t>
  </si>
  <si>
    <t>SAUVIGNON BLANC  906</t>
  </si>
  <si>
    <t>VIOGNIER  1042</t>
  </si>
  <si>
    <t>MALBEC 595</t>
  </si>
  <si>
    <t>PETIT VERDOT 1058</t>
  </si>
  <si>
    <t>CURTIDURIA</t>
  </si>
  <si>
    <t>CARIGNAN M</t>
  </si>
  <si>
    <t>SV-281</t>
  </si>
  <si>
    <t>GROS MANSENG</t>
  </si>
  <si>
    <t>PATRICIA</t>
  </si>
  <si>
    <t>G-12</t>
  </si>
  <si>
    <t>MERICIER 16 (MER 16)</t>
  </si>
  <si>
    <t>STO-1</t>
  </si>
  <si>
    <t>DEGANIA</t>
  </si>
  <si>
    <t>RIP</t>
  </si>
  <si>
    <t>BORCHARD</t>
  </si>
  <si>
    <t>M9</t>
  </si>
  <si>
    <t>M-2</t>
  </si>
  <si>
    <t>GENEVA 935</t>
  </si>
  <si>
    <t>PECANO</t>
  </si>
  <si>
    <t>GUINDO 24</t>
  </si>
  <si>
    <t>HAYWARD</t>
  </si>
  <si>
    <t>VICKING</t>
  </si>
  <si>
    <t>1103P</t>
  </si>
  <si>
    <t>RU-140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</si>
</sst>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0"/>
      <name val="Book Antiqua"/>
      <family val="1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Book Antiqua"/>
      <family val="1"/>
    </font>
    <font>
      <sz val="8"/>
      <name val="Calibri"/>
      <family val="2"/>
      <scheme val="minor"/>
    </font>
    <font>
      <b/>
      <sz val="10"/>
      <color theme="1"/>
      <name val="Book Antiqua"/>
      <family val="1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Book Antiqua"/>
      <family val="1"/>
    </font>
    <font>
      <b/>
      <sz val="12"/>
      <color theme="1"/>
      <name val="Book Antiqua"/>
      <family val="1"/>
    </font>
    <font>
      <b/>
      <sz val="16"/>
      <color theme="1"/>
      <name val="Book Antiqua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4" fillId="0" borderId="0" xfId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center" vertical="center"/>
    </xf>
    <xf numFmtId="165" fontId="5" fillId="2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right" vertical="center"/>
    </xf>
    <xf numFmtId="0" fontId="4" fillId="0" borderId="0" xfId="1" applyFill="1" applyAlignment="1">
      <alignment horizontal="center" vertical="center"/>
    </xf>
    <xf numFmtId="11" fontId="1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2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1" fillId="0" borderId="1" xfId="2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2" applyNumberFormat="1" applyFont="1" applyFill="1" applyBorder="1" applyAlignment="1">
      <alignment horizontal="right" vertical="center"/>
    </xf>
    <xf numFmtId="0" fontId="5" fillId="0" borderId="1" xfId="2" applyNumberFormat="1" applyFont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vertical="center"/>
    </xf>
    <xf numFmtId="0" fontId="4" fillId="0" borderId="1" xfId="1" applyBorder="1"/>
    <xf numFmtId="0" fontId="4" fillId="0" borderId="1" xfId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0" xfId="1" applyFont="1" applyFill="1" applyAlignment="1">
      <alignment horizontal="center" vertical="center"/>
    </xf>
    <xf numFmtId="0" fontId="9" fillId="0" borderId="1" xfId="0" applyFont="1" applyBorder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Fill="1" applyBorder="1"/>
    <xf numFmtId="0" fontId="1" fillId="0" borderId="0" xfId="0" applyFont="1" applyFill="1" applyAlignment="1">
      <alignment horizontal="center" vertical="center"/>
    </xf>
    <xf numFmtId="3" fontId="10" fillId="0" borderId="1" xfId="0" applyNumberFormat="1" applyFont="1" applyBorder="1" applyAlignment="1">
      <alignment horizontal="center"/>
    </xf>
    <xf numFmtId="3" fontId="10" fillId="0" borderId="1" xfId="0" applyNumberFormat="1" applyFont="1" applyBorder="1"/>
    <xf numFmtId="165" fontId="5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/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4" fontId="1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/>
    <xf numFmtId="0" fontId="4" fillId="0" borderId="1" xfId="1" applyBorder="1" applyAlignment="1">
      <alignment horizontal="left" vertical="center"/>
    </xf>
    <xf numFmtId="0" fontId="4" fillId="0" borderId="1" xfId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4" fillId="0" borderId="3" xfId="1" applyBorder="1" applyAlignment="1">
      <alignment horizontal="left" vertical="top"/>
    </xf>
    <xf numFmtId="0" fontId="4" fillId="0" borderId="4" xfId="1" applyBorder="1" applyAlignment="1">
      <alignment horizontal="left" vertical="top"/>
    </xf>
    <xf numFmtId="0" fontId="4" fillId="0" borderId="1" xfId="1" applyBorder="1" applyAlignment="1">
      <alignment vertical="center"/>
    </xf>
    <xf numFmtId="0" fontId="4" fillId="0" borderId="4" xfId="1" applyBorder="1"/>
    <xf numFmtId="0" fontId="4" fillId="0" borderId="1" xfId="1" applyBorder="1"/>
    <xf numFmtId="0" fontId="4" fillId="0" borderId="3" xfId="1" applyBorder="1"/>
    <xf numFmtId="0" fontId="12" fillId="0" borderId="0" xfId="0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4" fillId="0" borderId="4" xfId="1" applyFill="1" applyBorder="1" applyAlignment="1">
      <alignment vertical="center"/>
    </xf>
    <xf numFmtId="0" fontId="4" fillId="0" borderId="1" xfId="1" applyFill="1" applyBorder="1" applyAlignment="1">
      <alignment vertical="center"/>
    </xf>
    <xf numFmtId="0" fontId="12" fillId="0" borderId="0" xfId="0" applyFont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57150</xdr:rowOff>
    </xdr:from>
    <xdr:to>
      <xdr:col>0</xdr:col>
      <xdr:colOff>1835392</xdr:colOff>
      <xdr:row>6</xdr:row>
      <xdr:rowOff>102053</xdr:rowOff>
    </xdr:to>
    <xdr:pic>
      <xdr:nvPicPr>
        <xdr:cNvPr id="4076" name="1 Imagen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4325" y="136525"/>
          <a:ext cx="1521067" cy="13489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63"/>
  <sheetViews>
    <sheetView showGridLines="0" tabSelected="1" zoomScale="69" zoomScaleNormal="69" workbookViewId="0"/>
  </sheetViews>
  <sheetFormatPr baseColWidth="10" defaultColWidth="11.42578125" defaultRowHeight="13.5" x14ac:dyDescent="0.25"/>
  <cols>
    <col min="1" max="1" width="42.85546875" style="20" customWidth="1"/>
    <col min="2" max="2" width="38.5703125" style="20" customWidth="1"/>
    <col min="3" max="3" width="29.5703125" style="20" customWidth="1"/>
    <col min="4" max="4" width="13.85546875" style="20" customWidth="1"/>
    <col min="5" max="5" width="11.42578125" style="20" customWidth="1"/>
    <col min="6" max="6" width="16.42578125" style="20" customWidth="1"/>
    <col min="7" max="7" width="13.140625" style="20" customWidth="1"/>
    <col min="8" max="8" width="15.140625" style="20" customWidth="1"/>
    <col min="9" max="9" width="13.42578125" style="20" customWidth="1"/>
    <col min="10" max="11" width="13.42578125" style="20" bestFit="1" customWidth="1"/>
    <col min="12" max="12" width="12.85546875" style="20" customWidth="1"/>
    <col min="13" max="13" width="13.42578125" style="20" bestFit="1" customWidth="1"/>
    <col min="14" max="14" width="13.42578125" style="20" customWidth="1"/>
    <col min="15" max="15" width="12.85546875" style="20" customWidth="1"/>
    <col min="16" max="16" width="14.140625" style="20" customWidth="1"/>
    <col min="17" max="17" width="13.5703125" style="20" bestFit="1" customWidth="1"/>
    <col min="18" max="18" width="14.42578125" style="20" bestFit="1" customWidth="1"/>
    <col min="19" max="19" width="14.7109375" style="20" bestFit="1" customWidth="1"/>
    <col min="20" max="20" width="13.5703125" style="20" bestFit="1" customWidth="1"/>
    <col min="21" max="21" width="14" style="20" bestFit="1" customWidth="1"/>
    <col min="22" max="22" width="12.5703125" style="20" customWidth="1"/>
    <col min="23" max="23" width="11.85546875" style="20" customWidth="1"/>
    <col min="24" max="24" width="14.28515625" style="20" customWidth="1"/>
    <col min="25" max="25" width="12.42578125" style="20" customWidth="1"/>
    <col min="26" max="16384" width="11.42578125" style="20"/>
  </cols>
  <sheetData>
    <row r="1" spans="1:25" ht="6" customHeight="1" x14ac:dyDescent="0.25"/>
    <row r="2" spans="1:25" ht="26.25" customHeight="1" x14ac:dyDescent="0.25">
      <c r="A2" s="32"/>
      <c r="B2" s="76" t="s">
        <v>46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32"/>
      <c r="Q2" s="32"/>
      <c r="R2" s="32"/>
      <c r="S2" s="32"/>
      <c r="T2" s="32"/>
      <c r="U2" s="32"/>
      <c r="V2" s="32"/>
      <c r="W2" s="32"/>
      <c r="X2" s="32"/>
    </row>
    <row r="3" spans="1:25" ht="24.75" customHeight="1" x14ac:dyDescent="0.25">
      <c r="A3" s="32"/>
      <c r="B3" s="72" t="s">
        <v>2776</v>
      </c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33"/>
      <c r="Q3" s="33"/>
      <c r="R3" s="33"/>
      <c r="S3" s="33"/>
      <c r="T3" s="33"/>
      <c r="U3" s="33"/>
      <c r="V3" s="33"/>
      <c r="W3" s="33"/>
      <c r="X3" s="33"/>
      <c r="Y3" s="34"/>
    </row>
    <row r="4" spans="1:25" ht="24.75" customHeight="1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4"/>
    </row>
    <row r="5" spans="1:25" ht="20.25" customHeight="1" x14ac:dyDescent="0.25">
      <c r="A5" s="32"/>
      <c r="B5" s="33"/>
      <c r="C5" s="33"/>
      <c r="D5" s="60" t="s">
        <v>2770</v>
      </c>
      <c r="E5" s="60"/>
      <c r="F5" s="59">
        <v>44791</v>
      </c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4"/>
    </row>
    <row r="6" spans="1:25" ht="9" customHeight="1" x14ac:dyDescent="0.25">
      <c r="A6" s="32"/>
      <c r="B6" s="33"/>
      <c r="C6" s="33"/>
      <c r="D6" s="35"/>
      <c r="E6" s="35"/>
      <c r="F6" s="35"/>
      <c r="G6" s="35"/>
      <c r="H6" s="35"/>
      <c r="I6" s="35"/>
      <c r="J6" s="35"/>
      <c r="K6" s="35"/>
      <c r="L6" s="35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4"/>
    </row>
    <row r="7" spans="1:25" ht="15" x14ac:dyDescent="0.25">
      <c r="A7" s="32"/>
      <c r="B7" s="29" t="s">
        <v>47</v>
      </c>
      <c r="C7" s="30" t="s">
        <v>910</v>
      </c>
      <c r="D7" s="66" t="s">
        <v>70</v>
      </c>
      <c r="E7" s="67"/>
      <c r="F7" s="71" t="s">
        <v>76</v>
      </c>
      <c r="G7" s="69"/>
      <c r="H7" s="66" t="s">
        <v>79</v>
      </c>
      <c r="I7" s="67"/>
      <c r="J7" s="66" t="s">
        <v>920</v>
      </c>
      <c r="K7" s="67"/>
      <c r="L7" s="63" t="s">
        <v>1590</v>
      </c>
      <c r="M7" s="63"/>
      <c r="N7" s="34"/>
      <c r="O7" s="34"/>
      <c r="P7" s="36"/>
      <c r="Q7" s="36"/>
      <c r="R7" s="36"/>
      <c r="S7" s="36"/>
      <c r="T7" s="36"/>
      <c r="U7" s="36"/>
      <c r="V7" s="36"/>
      <c r="W7" s="36"/>
      <c r="X7" s="36"/>
      <c r="Y7" s="34"/>
    </row>
    <row r="8" spans="1:25" ht="15" x14ac:dyDescent="0.25">
      <c r="A8" s="32"/>
      <c r="B8" s="30" t="s">
        <v>48</v>
      </c>
      <c r="C8" s="30" t="s">
        <v>53</v>
      </c>
      <c r="D8" s="66" t="s">
        <v>2506</v>
      </c>
      <c r="E8" s="67"/>
      <c r="F8" s="71" t="s">
        <v>1180</v>
      </c>
      <c r="G8" s="69"/>
      <c r="H8" s="66" t="s">
        <v>1585</v>
      </c>
      <c r="I8" s="67"/>
      <c r="J8" s="66" t="s">
        <v>921</v>
      </c>
      <c r="K8" s="67"/>
      <c r="L8" s="63" t="s">
        <v>931</v>
      </c>
      <c r="M8" s="63"/>
      <c r="N8" s="34"/>
      <c r="O8" s="34"/>
      <c r="P8" s="33"/>
      <c r="Q8" s="33"/>
      <c r="R8" s="33"/>
      <c r="S8" s="33"/>
      <c r="T8" s="33"/>
      <c r="U8" s="33"/>
      <c r="V8" s="33"/>
      <c r="W8" s="33"/>
      <c r="X8" s="33"/>
      <c r="Y8" s="34"/>
    </row>
    <row r="9" spans="1:25" ht="15" x14ac:dyDescent="0.25">
      <c r="A9" s="32"/>
      <c r="B9" s="30" t="s">
        <v>68</v>
      </c>
      <c r="C9" s="30" t="s">
        <v>52</v>
      </c>
      <c r="D9" s="68" t="s">
        <v>1668</v>
      </c>
      <c r="E9" s="68"/>
      <c r="F9" s="71" t="s">
        <v>77</v>
      </c>
      <c r="G9" s="69"/>
      <c r="H9" s="66" t="s">
        <v>914</v>
      </c>
      <c r="I9" s="67"/>
      <c r="J9" s="66" t="s">
        <v>922</v>
      </c>
      <c r="K9" s="67"/>
      <c r="L9" s="64" t="s">
        <v>1591</v>
      </c>
      <c r="M9" s="64"/>
      <c r="N9" s="73"/>
      <c r="O9" s="73"/>
      <c r="P9" s="33"/>
      <c r="Q9" s="33"/>
      <c r="R9" s="33"/>
      <c r="S9" s="33"/>
      <c r="T9" s="33"/>
      <c r="U9" s="33"/>
      <c r="V9" s="33"/>
      <c r="W9" s="33"/>
      <c r="X9" s="33"/>
      <c r="Y9" s="34"/>
    </row>
    <row r="10" spans="1:25" ht="15" x14ac:dyDescent="0.25">
      <c r="A10" s="32"/>
      <c r="B10" s="31" t="s">
        <v>2498</v>
      </c>
      <c r="C10" s="31" t="s">
        <v>2501</v>
      </c>
      <c r="D10" s="68" t="s">
        <v>912</v>
      </c>
      <c r="E10" s="68"/>
      <c r="F10" s="71" t="s">
        <v>1582</v>
      </c>
      <c r="G10" s="69"/>
      <c r="H10" s="66" t="s">
        <v>1586</v>
      </c>
      <c r="I10" s="67"/>
      <c r="J10" s="68" t="s">
        <v>923</v>
      </c>
      <c r="K10" s="68"/>
      <c r="L10" s="63" t="s">
        <v>2507</v>
      </c>
      <c r="M10" s="63"/>
      <c r="N10" s="62"/>
      <c r="O10" s="62"/>
      <c r="P10" s="33"/>
      <c r="Q10" s="33"/>
      <c r="R10" s="33"/>
      <c r="S10" s="33"/>
      <c r="T10" s="33"/>
      <c r="U10" s="33"/>
      <c r="V10" s="33"/>
      <c r="W10" s="33"/>
      <c r="X10" s="33"/>
      <c r="Y10" s="34"/>
    </row>
    <row r="11" spans="1:25" ht="15" x14ac:dyDescent="0.25">
      <c r="A11" s="32"/>
      <c r="B11" s="31" t="s">
        <v>2499</v>
      </c>
      <c r="C11" s="31" t="s">
        <v>2502</v>
      </c>
      <c r="D11" s="68" t="s">
        <v>71</v>
      </c>
      <c r="E11" s="68"/>
      <c r="F11" s="71" t="s">
        <v>1186</v>
      </c>
      <c r="G11" s="69"/>
      <c r="H11" s="66" t="s">
        <v>1587</v>
      </c>
      <c r="I11" s="67"/>
      <c r="J11" s="66" t="s">
        <v>1588</v>
      </c>
      <c r="K11" s="67"/>
      <c r="L11" s="64" t="s">
        <v>926</v>
      </c>
      <c r="M11" s="64"/>
      <c r="N11" s="62"/>
      <c r="O11" s="62"/>
      <c r="P11" s="33"/>
      <c r="Q11" s="33"/>
      <c r="R11" s="33"/>
      <c r="S11" s="33"/>
      <c r="T11" s="33"/>
      <c r="U11" s="33"/>
      <c r="V11" s="33"/>
      <c r="W11" s="33"/>
      <c r="X11" s="33"/>
      <c r="Y11" s="34"/>
    </row>
    <row r="12" spans="1:25" ht="15" x14ac:dyDescent="0.25">
      <c r="A12" s="32"/>
      <c r="B12" s="31" t="s">
        <v>2500</v>
      </c>
      <c r="C12" s="31" t="s">
        <v>2503</v>
      </c>
      <c r="D12" s="66" t="s">
        <v>72</v>
      </c>
      <c r="E12" s="67"/>
      <c r="F12" s="69" t="s">
        <v>75</v>
      </c>
      <c r="G12" s="70"/>
      <c r="H12" s="66" t="s">
        <v>915</v>
      </c>
      <c r="I12" s="67"/>
      <c r="J12" s="66" t="s">
        <v>1589</v>
      </c>
      <c r="K12" s="67"/>
      <c r="L12" s="68" t="s">
        <v>927</v>
      </c>
      <c r="M12" s="68"/>
      <c r="N12" s="61"/>
      <c r="O12" s="61"/>
      <c r="P12" s="33"/>
      <c r="Q12" s="33"/>
      <c r="R12" s="33"/>
      <c r="S12" s="33"/>
      <c r="T12" s="33"/>
      <c r="U12" s="33"/>
      <c r="V12" s="33"/>
      <c r="W12" s="33"/>
      <c r="X12" s="33"/>
      <c r="Y12" s="34"/>
    </row>
    <row r="13" spans="1:25" ht="15" x14ac:dyDescent="0.25">
      <c r="A13" s="32"/>
      <c r="B13" s="30" t="s">
        <v>1581</v>
      </c>
      <c r="C13" s="31" t="s">
        <v>2504</v>
      </c>
      <c r="D13" s="66" t="s">
        <v>73</v>
      </c>
      <c r="E13" s="67"/>
      <c r="F13" s="71" t="s">
        <v>78</v>
      </c>
      <c r="G13" s="69"/>
      <c r="H13" s="66" t="s">
        <v>916</v>
      </c>
      <c r="I13" s="67"/>
      <c r="J13" s="66" t="s">
        <v>924</v>
      </c>
      <c r="K13" s="67"/>
      <c r="L13" s="63" t="s">
        <v>928</v>
      </c>
      <c r="M13" s="63"/>
      <c r="N13" s="62"/>
      <c r="O13" s="62"/>
      <c r="P13" s="33"/>
      <c r="Q13" s="33"/>
      <c r="R13" s="33"/>
      <c r="S13" s="33"/>
      <c r="T13" s="33"/>
      <c r="U13" s="33"/>
      <c r="V13" s="33"/>
      <c r="W13" s="33"/>
      <c r="X13" s="33"/>
      <c r="Y13" s="34"/>
    </row>
    <row r="14" spans="1:25" ht="15" x14ac:dyDescent="0.25">
      <c r="A14" s="32"/>
      <c r="B14" s="30" t="s">
        <v>49</v>
      </c>
      <c r="C14" s="30" t="s">
        <v>911</v>
      </c>
      <c r="D14" s="69" t="s">
        <v>1673</v>
      </c>
      <c r="E14" s="70"/>
      <c r="F14" s="66" t="s">
        <v>1583</v>
      </c>
      <c r="G14" s="67"/>
      <c r="H14" s="66" t="s">
        <v>917</v>
      </c>
      <c r="I14" s="67"/>
      <c r="J14" s="66" t="s">
        <v>925</v>
      </c>
      <c r="K14" s="67"/>
      <c r="L14" s="63" t="s">
        <v>929</v>
      </c>
      <c r="M14" s="63"/>
      <c r="N14" s="61"/>
      <c r="O14" s="61"/>
      <c r="P14" s="33"/>
      <c r="Q14" s="33"/>
      <c r="R14" s="33"/>
      <c r="S14" s="33"/>
      <c r="T14" s="33"/>
      <c r="U14" s="33"/>
      <c r="V14" s="33"/>
      <c r="W14" s="33"/>
      <c r="X14" s="33"/>
      <c r="Y14" s="34"/>
    </row>
    <row r="15" spans="1:25" ht="15" x14ac:dyDescent="0.25">
      <c r="B15" s="30" t="s">
        <v>50</v>
      </c>
      <c r="C15" s="30" t="s">
        <v>2505</v>
      </c>
      <c r="D15" s="74" t="s">
        <v>74</v>
      </c>
      <c r="E15" s="75"/>
      <c r="F15" s="66" t="s">
        <v>913</v>
      </c>
      <c r="G15" s="67"/>
      <c r="H15" s="66" t="s">
        <v>918</v>
      </c>
      <c r="I15" s="67"/>
      <c r="J15" s="66" t="s">
        <v>1670</v>
      </c>
      <c r="K15" s="67"/>
      <c r="L15" s="65"/>
      <c r="M15" s="65"/>
      <c r="N15" s="62"/>
      <c r="O15" s="62"/>
      <c r="P15" s="33"/>
      <c r="Q15" s="33"/>
      <c r="R15" s="33"/>
      <c r="S15" s="33"/>
      <c r="T15" s="33"/>
      <c r="U15" s="33"/>
      <c r="V15" s="33"/>
      <c r="W15" s="33"/>
      <c r="X15" s="33"/>
    </row>
    <row r="16" spans="1:25" ht="15" x14ac:dyDescent="0.25">
      <c r="B16" s="30" t="s">
        <v>51</v>
      </c>
      <c r="C16" s="30" t="s">
        <v>69</v>
      </c>
      <c r="D16" s="71" t="s">
        <v>1176</v>
      </c>
      <c r="E16" s="69"/>
      <c r="F16" s="66" t="s">
        <v>1584</v>
      </c>
      <c r="G16" s="67"/>
      <c r="H16" s="66" t="s">
        <v>919</v>
      </c>
      <c r="I16" s="67"/>
      <c r="J16" s="66" t="s">
        <v>1671</v>
      </c>
      <c r="K16" s="67"/>
      <c r="L16" s="65"/>
      <c r="M16" s="65"/>
      <c r="N16" s="61"/>
      <c r="O16" s="61"/>
      <c r="P16" s="33"/>
      <c r="Q16" s="33"/>
      <c r="R16" s="33"/>
      <c r="S16" s="33"/>
      <c r="T16" s="33"/>
      <c r="U16" s="33"/>
      <c r="V16" s="33"/>
      <c r="W16" s="33"/>
      <c r="X16" s="33"/>
    </row>
    <row r="17" spans="1:25" ht="15" x14ac:dyDescent="0.25">
      <c r="D17" s="36"/>
      <c r="E17" s="36"/>
      <c r="F17" s="36"/>
      <c r="G17" s="36"/>
      <c r="H17" s="36"/>
      <c r="I17" s="36"/>
      <c r="J17" s="36"/>
      <c r="K17" s="36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5" ht="15" x14ac:dyDescent="0.25">
      <c r="B18" s="37" t="s">
        <v>2508</v>
      </c>
      <c r="C18" s="37"/>
      <c r="D18" s="37"/>
      <c r="E18" s="37"/>
      <c r="F18" s="37"/>
      <c r="G18" s="37"/>
      <c r="H18" s="37"/>
      <c r="I18" s="37"/>
      <c r="J18" s="37"/>
      <c r="K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</row>
    <row r="19" spans="1:25" ht="15" x14ac:dyDescent="0.25">
      <c r="B19" s="37" t="s">
        <v>2510</v>
      </c>
      <c r="C19" s="37"/>
      <c r="D19" s="37"/>
      <c r="E19" s="37"/>
      <c r="F19" s="37"/>
      <c r="G19" s="37"/>
      <c r="H19" s="37"/>
      <c r="I19" s="37"/>
      <c r="J19" s="37"/>
      <c r="K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</row>
    <row r="20" spans="1:25" ht="12.75" customHeight="1" x14ac:dyDescent="0.25"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25" ht="70.5" customHeight="1" x14ac:dyDescent="0.25">
      <c r="A21" s="39" t="s">
        <v>0</v>
      </c>
      <c r="B21" s="39" t="s">
        <v>2497</v>
      </c>
      <c r="C21" s="39" t="s">
        <v>2509</v>
      </c>
      <c r="D21" s="40">
        <v>2001</v>
      </c>
      <c r="E21" s="40">
        <v>2002</v>
      </c>
      <c r="F21" s="40">
        <v>2003</v>
      </c>
      <c r="G21" s="40">
        <v>2004</v>
      </c>
      <c r="H21" s="40">
        <v>2005</v>
      </c>
      <c r="I21" s="40">
        <v>2006</v>
      </c>
      <c r="J21" s="40">
        <v>2007</v>
      </c>
      <c r="K21" s="40">
        <v>2008</v>
      </c>
      <c r="L21" s="40">
        <v>2009</v>
      </c>
      <c r="M21" s="40">
        <v>2010</v>
      </c>
      <c r="N21" s="40">
        <v>2011</v>
      </c>
      <c r="O21" s="40">
        <v>2012</v>
      </c>
      <c r="P21" s="40">
        <v>2013</v>
      </c>
      <c r="Q21" s="40">
        <v>2014</v>
      </c>
      <c r="R21" s="40">
        <v>2015</v>
      </c>
      <c r="S21" s="40">
        <v>2016</v>
      </c>
      <c r="T21" s="40">
        <v>2017</v>
      </c>
      <c r="U21" s="40">
        <v>2018</v>
      </c>
      <c r="V21" s="40">
        <v>2019</v>
      </c>
      <c r="W21" s="40">
        <v>2020</v>
      </c>
      <c r="X21" s="40">
        <v>2021</v>
      </c>
    </row>
    <row r="22" spans="1:25" ht="16.5" customHeight="1" x14ac:dyDescent="0.25">
      <c r="A22" s="1" t="s">
        <v>11</v>
      </c>
      <c r="B22" s="1" t="s">
        <v>1</v>
      </c>
      <c r="C22" s="1"/>
      <c r="D22" s="2"/>
      <c r="E22" s="2"/>
      <c r="F22" s="2"/>
      <c r="G22" s="2"/>
      <c r="H22" s="2"/>
      <c r="I22" s="2"/>
      <c r="J22" s="2"/>
      <c r="K22" s="2"/>
      <c r="L22" s="2"/>
      <c r="M22" s="2">
        <v>1500</v>
      </c>
      <c r="N22" s="2">
        <v>370</v>
      </c>
      <c r="O22" s="2"/>
      <c r="P22" s="2"/>
      <c r="Q22" s="2">
        <v>0</v>
      </c>
      <c r="R22" s="2">
        <v>1250</v>
      </c>
      <c r="S22" s="2"/>
      <c r="T22" s="2"/>
      <c r="U22" s="2"/>
      <c r="V22" s="2"/>
      <c r="W22" s="2"/>
      <c r="X22" s="2"/>
      <c r="Y22" s="6" t="s">
        <v>936</v>
      </c>
    </row>
    <row r="23" spans="1:25" ht="16.5" customHeight="1" x14ac:dyDescent="0.25">
      <c r="A23" s="1" t="s">
        <v>11</v>
      </c>
      <c r="B23" s="1" t="s">
        <v>2511</v>
      </c>
      <c r="C23" s="1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>
        <v>15000</v>
      </c>
      <c r="X23" s="2">
        <v>30000</v>
      </c>
      <c r="Y23" s="41"/>
    </row>
    <row r="24" spans="1:25" ht="16.5" customHeight="1" x14ac:dyDescent="0.25">
      <c r="A24" s="1" t="s">
        <v>11</v>
      </c>
      <c r="B24" s="1" t="s">
        <v>1030</v>
      </c>
      <c r="C24" s="1"/>
      <c r="D24" s="2">
        <v>13925</v>
      </c>
      <c r="E24" s="2">
        <v>8806</v>
      </c>
      <c r="F24" s="2">
        <v>3670</v>
      </c>
      <c r="G24" s="2">
        <v>4248</v>
      </c>
      <c r="H24" s="2">
        <v>17270</v>
      </c>
      <c r="I24" s="2">
        <v>13751</v>
      </c>
      <c r="J24" s="2"/>
      <c r="K24" s="2">
        <v>10283</v>
      </c>
      <c r="L24" s="2">
        <v>3075</v>
      </c>
      <c r="M24" s="2">
        <v>3513</v>
      </c>
      <c r="N24" s="2">
        <v>932</v>
      </c>
      <c r="O24" s="2"/>
      <c r="P24" s="2"/>
      <c r="Q24" s="2">
        <v>0</v>
      </c>
      <c r="R24" s="2"/>
      <c r="S24" s="2"/>
      <c r="T24" s="2"/>
      <c r="U24" s="2">
        <v>1500</v>
      </c>
      <c r="V24" s="2">
        <v>300</v>
      </c>
      <c r="W24" s="2">
        <v>250</v>
      </c>
      <c r="X24" s="2"/>
    </row>
    <row r="25" spans="1:25" ht="16.5" customHeight="1" x14ac:dyDescent="0.25">
      <c r="A25" s="1" t="s">
        <v>11</v>
      </c>
      <c r="B25" s="1" t="s">
        <v>80</v>
      </c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>
        <v>4135</v>
      </c>
      <c r="O25" s="2"/>
      <c r="P25" s="2"/>
      <c r="Q25" s="2">
        <v>0</v>
      </c>
      <c r="R25" s="2"/>
      <c r="S25" s="2"/>
      <c r="T25" s="2"/>
      <c r="U25" s="2"/>
      <c r="V25" s="2"/>
      <c r="W25" s="2"/>
      <c r="X25" s="2"/>
    </row>
    <row r="26" spans="1:25" ht="16.5" customHeight="1" x14ac:dyDescent="0.25">
      <c r="A26" s="1" t="s">
        <v>11</v>
      </c>
      <c r="B26" s="1" t="s">
        <v>81</v>
      </c>
      <c r="C26" s="1"/>
      <c r="D26" s="2"/>
      <c r="E26" s="2"/>
      <c r="F26" s="2"/>
      <c r="G26" s="2"/>
      <c r="H26" s="2"/>
      <c r="I26" s="2"/>
      <c r="J26" s="2"/>
      <c r="K26" s="2"/>
      <c r="L26" s="2"/>
      <c r="M26" s="2"/>
      <c r="N26" s="2">
        <v>122</v>
      </c>
      <c r="O26" s="2"/>
      <c r="P26" s="2"/>
      <c r="Q26" s="2">
        <v>0</v>
      </c>
      <c r="R26" s="2"/>
      <c r="S26" s="2"/>
      <c r="T26" s="2"/>
      <c r="U26" s="2"/>
      <c r="V26" s="2"/>
      <c r="W26" s="2"/>
      <c r="X26" s="2"/>
    </row>
    <row r="27" spans="1:25" ht="16.5" customHeight="1" x14ac:dyDescent="0.25">
      <c r="A27" s="1" t="s">
        <v>11</v>
      </c>
      <c r="B27" s="1" t="s">
        <v>82</v>
      </c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5120</v>
      </c>
      <c r="O27" s="2"/>
      <c r="P27" s="2"/>
      <c r="Q27" s="2">
        <v>0</v>
      </c>
      <c r="R27" s="2"/>
      <c r="S27" s="2"/>
      <c r="T27" s="2"/>
      <c r="U27" s="2"/>
      <c r="V27" s="2"/>
      <c r="W27" s="2"/>
      <c r="X27" s="2"/>
    </row>
    <row r="28" spans="1:25" ht="16.5" customHeight="1" x14ac:dyDescent="0.25">
      <c r="A28" s="1" t="s">
        <v>11</v>
      </c>
      <c r="B28" s="1" t="s">
        <v>1029</v>
      </c>
      <c r="C28" s="1"/>
      <c r="D28" s="2">
        <v>80564</v>
      </c>
      <c r="E28" s="2">
        <v>49993</v>
      </c>
      <c r="F28" s="2">
        <v>37145</v>
      </c>
      <c r="G28" s="2">
        <v>28294</v>
      </c>
      <c r="H28" s="2">
        <v>178396</v>
      </c>
      <c r="I28" s="2">
        <v>256040</v>
      </c>
      <c r="J28" s="2">
        <f>17050+13600</f>
        <v>30650</v>
      </c>
      <c r="K28" s="2">
        <v>232500</v>
      </c>
      <c r="L28" s="2">
        <v>97965</v>
      </c>
      <c r="M28" s="2">
        <v>87163</v>
      </c>
      <c r="N28" s="2">
        <v>105485</v>
      </c>
      <c r="O28" s="2">
        <v>88840</v>
      </c>
      <c r="P28" s="2">
        <v>47284</v>
      </c>
      <c r="Q28" s="2">
        <v>30353</v>
      </c>
      <c r="R28" s="2">
        <v>53898</v>
      </c>
      <c r="S28" s="2">
        <v>149038</v>
      </c>
      <c r="T28" s="2">
        <v>799769</v>
      </c>
      <c r="U28" s="2">
        <v>148898</v>
      </c>
      <c r="V28" s="2">
        <v>138519</v>
      </c>
      <c r="W28" s="2">
        <v>142312</v>
      </c>
      <c r="X28" s="2">
        <v>60765</v>
      </c>
    </row>
    <row r="29" spans="1:25" ht="16.5" customHeight="1" x14ac:dyDescent="0.25">
      <c r="A29" s="1" t="s">
        <v>11</v>
      </c>
      <c r="B29" s="1" t="s">
        <v>1231</v>
      </c>
      <c r="C29" s="1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>
        <v>15000</v>
      </c>
      <c r="U29" s="2"/>
      <c r="V29" s="2"/>
      <c r="W29" s="2"/>
      <c r="X29" s="2"/>
    </row>
    <row r="30" spans="1:25" ht="16.5" customHeight="1" x14ac:dyDescent="0.25">
      <c r="A30" s="1" t="s">
        <v>11</v>
      </c>
      <c r="B30" s="1" t="s">
        <v>2042</v>
      </c>
      <c r="C30" s="1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>
        <v>2160</v>
      </c>
      <c r="W30" s="2">
        <v>1300</v>
      </c>
      <c r="X30" s="2"/>
    </row>
    <row r="31" spans="1:25" ht="16.5" customHeight="1" x14ac:dyDescent="0.25">
      <c r="A31" s="1" t="s">
        <v>11</v>
      </c>
      <c r="B31" s="1" t="s">
        <v>83</v>
      </c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v>567</v>
      </c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</row>
    <row r="32" spans="1:25" ht="16.5" customHeight="1" x14ac:dyDescent="0.25">
      <c r="A32" s="1" t="s">
        <v>11</v>
      </c>
      <c r="B32" s="1" t="s">
        <v>1031</v>
      </c>
      <c r="C32" s="1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v>376</v>
      </c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</row>
    <row r="33" spans="1:24" ht="16.5" customHeight="1" x14ac:dyDescent="0.25">
      <c r="A33" s="1" t="s">
        <v>11</v>
      </c>
      <c r="B33" s="1" t="s">
        <v>1032</v>
      </c>
      <c r="C33" s="1"/>
      <c r="D33" s="2">
        <v>26950</v>
      </c>
      <c r="E33" s="2">
        <v>15000</v>
      </c>
      <c r="F33" s="2">
        <v>11450</v>
      </c>
      <c r="G33" s="2">
        <v>5672</v>
      </c>
      <c r="H33" s="2">
        <v>63741</v>
      </c>
      <c r="I33" s="2">
        <v>72908</v>
      </c>
      <c r="J33" s="2">
        <v>140</v>
      </c>
      <c r="K33" s="2">
        <v>75986</v>
      </c>
      <c r="L33" s="2">
        <v>16920</v>
      </c>
      <c r="M33" s="2">
        <v>147356</v>
      </c>
      <c r="N33" s="2">
        <v>16238</v>
      </c>
      <c r="O33" s="2">
        <v>7590</v>
      </c>
      <c r="P33" s="2">
        <v>1903</v>
      </c>
      <c r="Q33" s="2">
        <v>0</v>
      </c>
      <c r="R33" s="2">
        <v>14471</v>
      </c>
      <c r="S33" s="2">
        <v>57536</v>
      </c>
      <c r="T33" s="2">
        <v>66206</v>
      </c>
      <c r="U33" s="2">
        <v>71576</v>
      </c>
      <c r="V33" s="2">
        <v>43377</v>
      </c>
      <c r="W33" s="2">
        <v>20143</v>
      </c>
      <c r="X33" s="2">
        <v>11583</v>
      </c>
    </row>
    <row r="34" spans="1:24" ht="16.5" customHeight="1" x14ac:dyDescent="0.25">
      <c r="A34" s="1" t="s">
        <v>11</v>
      </c>
      <c r="B34" s="1" t="s">
        <v>2</v>
      </c>
      <c r="C34" s="1"/>
      <c r="D34" s="2"/>
      <c r="E34" s="2"/>
      <c r="F34" s="2"/>
      <c r="G34" s="2"/>
      <c r="H34" s="2">
        <v>1254</v>
      </c>
      <c r="I34" s="2">
        <v>1423</v>
      </c>
      <c r="J34" s="2"/>
      <c r="K34" s="2">
        <v>12161</v>
      </c>
      <c r="L34" s="2"/>
      <c r="M34" s="2">
        <v>96680</v>
      </c>
      <c r="N34" s="2">
        <v>95500</v>
      </c>
      <c r="O34" s="2">
        <v>43500</v>
      </c>
      <c r="P34" s="2">
        <v>26700</v>
      </c>
      <c r="Q34" s="2">
        <v>0</v>
      </c>
      <c r="R34" s="2">
        <v>8524</v>
      </c>
      <c r="S34" s="2">
        <v>35000</v>
      </c>
      <c r="T34" s="2">
        <v>50000</v>
      </c>
      <c r="U34" s="2">
        <v>20900</v>
      </c>
      <c r="V34" s="2">
        <v>33500</v>
      </c>
      <c r="W34" s="2">
        <v>25000</v>
      </c>
      <c r="X34" s="2">
        <v>10000</v>
      </c>
    </row>
    <row r="35" spans="1:24" ht="16.5" customHeight="1" x14ac:dyDescent="0.25">
      <c r="A35" s="1" t="s">
        <v>11</v>
      </c>
      <c r="B35" s="1" t="s">
        <v>634</v>
      </c>
      <c r="C35" s="1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>
        <v>59934</v>
      </c>
      <c r="S35" s="2">
        <v>60721</v>
      </c>
      <c r="T35" s="2">
        <v>65504</v>
      </c>
      <c r="U35" s="2">
        <v>40774</v>
      </c>
      <c r="V35" s="2">
        <v>10365</v>
      </c>
      <c r="W35" s="2">
        <v>63917</v>
      </c>
      <c r="X35" s="2">
        <v>57044</v>
      </c>
    </row>
    <row r="36" spans="1:24" ht="16.5" customHeight="1" x14ac:dyDescent="0.25">
      <c r="A36" s="1" t="s">
        <v>11</v>
      </c>
      <c r="B36" s="1" t="s">
        <v>2512</v>
      </c>
      <c r="C36" s="1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>
        <v>15000</v>
      </c>
      <c r="X36" s="2">
        <v>30000</v>
      </c>
    </row>
    <row r="37" spans="1:24" ht="16.5" customHeight="1" x14ac:dyDescent="0.25">
      <c r="A37" s="1" t="s">
        <v>11</v>
      </c>
      <c r="B37" s="1" t="s">
        <v>3</v>
      </c>
      <c r="C37" s="1"/>
      <c r="D37" s="2"/>
      <c r="E37" s="2"/>
      <c r="F37" s="2">
        <v>50</v>
      </c>
      <c r="G37" s="2"/>
      <c r="H37" s="2"/>
      <c r="I37" s="2"/>
      <c r="J37" s="2"/>
      <c r="K37" s="2"/>
      <c r="L37" s="2">
        <v>89576</v>
      </c>
      <c r="M37" s="2"/>
      <c r="N37" s="2"/>
      <c r="O37" s="2"/>
      <c r="P37" s="2"/>
      <c r="Q37" s="2">
        <v>0</v>
      </c>
      <c r="R37" s="2"/>
      <c r="S37" s="2"/>
      <c r="T37" s="2"/>
      <c r="U37" s="2"/>
      <c r="V37" s="2"/>
      <c r="W37" s="2"/>
      <c r="X37" s="2"/>
    </row>
    <row r="38" spans="1:24" ht="16.5" customHeight="1" x14ac:dyDescent="0.25">
      <c r="A38" s="1" t="s">
        <v>11</v>
      </c>
      <c r="B38" s="1" t="s">
        <v>4</v>
      </c>
      <c r="C38" s="1"/>
      <c r="D38" s="2"/>
      <c r="E38" s="2"/>
      <c r="F38" s="2"/>
      <c r="G38" s="2"/>
      <c r="H38" s="2">
        <v>1312</v>
      </c>
      <c r="I38" s="2">
        <v>353</v>
      </c>
      <c r="J38" s="2"/>
      <c r="K38" s="2">
        <v>58081</v>
      </c>
      <c r="L38" s="2">
        <v>153237</v>
      </c>
      <c r="M38" s="2">
        <v>25772</v>
      </c>
      <c r="N38" s="2">
        <v>17700</v>
      </c>
      <c r="O38" s="2">
        <v>10852</v>
      </c>
      <c r="P38" s="2">
        <v>6745</v>
      </c>
      <c r="Q38" s="2">
        <v>0</v>
      </c>
      <c r="R38" s="2"/>
      <c r="S38" s="2"/>
      <c r="T38" s="2"/>
      <c r="U38" s="2"/>
      <c r="V38" s="2"/>
      <c r="W38" s="2"/>
      <c r="X38" s="2"/>
    </row>
    <row r="39" spans="1:24" ht="16.5" customHeight="1" x14ac:dyDescent="0.25">
      <c r="A39" s="1" t="s">
        <v>11</v>
      </c>
      <c r="B39" s="1" t="s">
        <v>2044</v>
      </c>
      <c r="C39" s="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>
        <v>1070</v>
      </c>
      <c r="W39" s="2">
        <v>2000</v>
      </c>
      <c r="X39" s="2"/>
    </row>
    <row r="40" spans="1:24" ht="16.5" customHeight="1" x14ac:dyDescent="0.25">
      <c r="A40" s="1" t="s">
        <v>11</v>
      </c>
      <c r="B40" s="1" t="s">
        <v>426</v>
      </c>
      <c r="C40" s="1"/>
      <c r="D40" s="2">
        <v>10850</v>
      </c>
      <c r="E40" s="2">
        <v>4724</v>
      </c>
      <c r="F40" s="2">
        <v>2000</v>
      </c>
      <c r="G40" s="2">
        <v>6600</v>
      </c>
      <c r="H40" s="2">
        <v>3346</v>
      </c>
      <c r="I40" s="2">
        <v>5500</v>
      </c>
      <c r="J40" s="2"/>
      <c r="K40" s="2">
        <v>6300</v>
      </c>
      <c r="L40" s="2">
        <v>1310</v>
      </c>
      <c r="M40" s="2">
        <v>897</v>
      </c>
      <c r="N40" s="2">
        <v>2225</v>
      </c>
      <c r="O40" s="2"/>
      <c r="P40" s="2"/>
      <c r="Q40" s="2">
        <v>1000</v>
      </c>
      <c r="R40" s="2"/>
      <c r="S40" s="2"/>
      <c r="T40" s="2">
        <v>1000</v>
      </c>
      <c r="U40" s="2">
        <v>10</v>
      </c>
      <c r="V40" s="2"/>
      <c r="W40" s="2"/>
      <c r="X40" s="2"/>
    </row>
    <row r="41" spans="1:24" ht="16.5" customHeight="1" x14ac:dyDescent="0.25">
      <c r="A41" s="1" t="s">
        <v>11</v>
      </c>
      <c r="B41" s="1" t="s">
        <v>1033</v>
      </c>
      <c r="C41" s="1"/>
      <c r="D41" s="2">
        <v>10792</v>
      </c>
      <c r="E41" s="2"/>
      <c r="F41" s="2"/>
      <c r="G41" s="2">
        <v>2800</v>
      </c>
      <c r="H41" s="2">
        <v>14273</v>
      </c>
      <c r="I41" s="2">
        <v>293533</v>
      </c>
      <c r="J41" s="2">
        <v>70</v>
      </c>
      <c r="K41" s="2">
        <v>13725</v>
      </c>
      <c r="L41" s="2">
        <f>920+1418</f>
        <v>2338</v>
      </c>
      <c r="M41" s="2">
        <v>1779</v>
      </c>
      <c r="N41" s="2">
        <v>1050</v>
      </c>
      <c r="O41" s="2"/>
      <c r="P41" s="2"/>
      <c r="Q41" s="2">
        <v>0</v>
      </c>
      <c r="R41" s="2"/>
      <c r="S41" s="10">
        <v>150</v>
      </c>
      <c r="T41" s="2"/>
      <c r="U41" s="2">
        <v>30</v>
      </c>
      <c r="V41" s="2"/>
      <c r="W41" s="2"/>
      <c r="X41" s="2"/>
    </row>
    <row r="42" spans="1:24" ht="16.5" customHeight="1" x14ac:dyDescent="0.25">
      <c r="A42" s="3" t="s">
        <v>11</v>
      </c>
      <c r="B42" s="3" t="s">
        <v>1077</v>
      </c>
      <c r="C42" s="3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>
        <v>30</v>
      </c>
      <c r="S42" s="10"/>
      <c r="T42" s="10"/>
      <c r="U42" s="10"/>
      <c r="V42" s="10"/>
      <c r="W42" s="10"/>
      <c r="X42" s="10"/>
    </row>
    <row r="43" spans="1:24" ht="16.5" customHeight="1" x14ac:dyDescent="0.25">
      <c r="A43" s="3" t="s">
        <v>11</v>
      </c>
      <c r="B43" s="3" t="s">
        <v>1542</v>
      </c>
      <c r="C43" s="3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>
        <v>150</v>
      </c>
      <c r="T43" s="10"/>
      <c r="U43" s="10"/>
      <c r="V43" s="10"/>
      <c r="W43" s="10"/>
      <c r="X43" s="10"/>
    </row>
    <row r="44" spans="1:24" ht="16.5" customHeight="1" x14ac:dyDescent="0.25">
      <c r="A44" s="1" t="s">
        <v>11</v>
      </c>
      <c r="B44" s="1" t="s">
        <v>5</v>
      </c>
      <c r="C44" s="1"/>
      <c r="D44" s="2">
        <v>207016</v>
      </c>
      <c r="E44" s="2">
        <v>153095</v>
      </c>
      <c r="F44" s="2">
        <v>112202</v>
      </c>
      <c r="G44" s="2">
        <v>79573</v>
      </c>
      <c r="H44" s="2">
        <v>562765</v>
      </c>
      <c r="I44" s="2">
        <v>484024</v>
      </c>
      <c r="J44" s="2">
        <v>72308</v>
      </c>
      <c r="K44" s="2">
        <v>666857</v>
      </c>
      <c r="L44" s="2">
        <v>360776</v>
      </c>
      <c r="M44" s="2">
        <v>360189</v>
      </c>
      <c r="N44" s="2">
        <v>261117</v>
      </c>
      <c r="O44" s="2">
        <v>282923</v>
      </c>
      <c r="P44" s="2">
        <v>134058</v>
      </c>
      <c r="Q44" s="2">
        <v>115401</v>
      </c>
      <c r="R44" s="2">
        <v>220323</v>
      </c>
      <c r="S44" s="2">
        <v>408820</v>
      </c>
      <c r="T44" s="2">
        <v>494664</v>
      </c>
      <c r="U44" s="2">
        <v>426497</v>
      </c>
      <c r="V44" s="2">
        <v>355117</v>
      </c>
      <c r="W44" s="2">
        <v>412998</v>
      </c>
      <c r="X44" s="2">
        <v>227374</v>
      </c>
    </row>
    <row r="45" spans="1:24" ht="16.5" customHeight="1" x14ac:dyDescent="0.25">
      <c r="A45" s="1" t="s">
        <v>11</v>
      </c>
      <c r="B45" s="1" t="s">
        <v>10</v>
      </c>
      <c r="C45" s="1"/>
      <c r="D45" s="2">
        <v>508</v>
      </c>
      <c r="E45" s="2">
        <v>580</v>
      </c>
      <c r="F45" s="2">
        <v>30</v>
      </c>
      <c r="G45" s="2"/>
      <c r="H45" s="2">
        <v>383</v>
      </c>
      <c r="I45" s="2">
        <v>948</v>
      </c>
      <c r="J45" s="2"/>
      <c r="K45" s="2">
        <v>930</v>
      </c>
      <c r="L45" s="2">
        <v>5825</v>
      </c>
      <c r="M45" s="2">
        <v>855</v>
      </c>
      <c r="N45" s="2">
        <v>560</v>
      </c>
      <c r="O45" s="2">
        <v>15884</v>
      </c>
      <c r="P45" s="2">
        <f>148+23+40+27</f>
        <v>238</v>
      </c>
      <c r="Q45" s="2">
        <v>2301</v>
      </c>
      <c r="R45" s="2">
        <v>523</v>
      </c>
      <c r="S45" s="2">
        <v>150</v>
      </c>
      <c r="T45" s="2"/>
      <c r="U45" s="2"/>
      <c r="V45" s="2"/>
      <c r="W45" s="2">
        <v>150</v>
      </c>
      <c r="X45" s="2">
        <v>83</v>
      </c>
    </row>
    <row r="46" spans="1:24" ht="16.5" customHeight="1" x14ac:dyDescent="0.25">
      <c r="A46" s="1" t="s">
        <v>11</v>
      </c>
      <c r="B46" s="1" t="s">
        <v>1034</v>
      </c>
      <c r="C46" s="1"/>
      <c r="D46" s="2">
        <v>13962</v>
      </c>
      <c r="E46" s="2">
        <v>4000</v>
      </c>
      <c r="F46" s="2">
        <v>2000</v>
      </c>
      <c r="G46" s="2">
        <v>10650</v>
      </c>
      <c r="H46" s="2">
        <v>14316</v>
      </c>
      <c r="I46" s="2">
        <v>8705</v>
      </c>
      <c r="J46" s="2"/>
      <c r="K46" s="2">
        <v>41244</v>
      </c>
      <c r="L46" s="2">
        <v>17450</v>
      </c>
      <c r="M46" s="2">
        <v>7773</v>
      </c>
      <c r="N46" s="2">
        <v>2869</v>
      </c>
      <c r="O46" s="2">
        <v>1000</v>
      </c>
      <c r="P46" s="2"/>
      <c r="Q46" s="2">
        <v>0</v>
      </c>
      <c r="R46" s="2">
        <v>1400</v>
      </c>
      <c r="S46" s="2"/>
      <c r="T46" s="2"/>
      <c r="U46" s="2"/>
      <c r="V46" s="2">
        <v>300</v>
      </c>
      <c r="W46" s="2">
        <v>170</v>
      </c>
      <c r="X46" s="2"/>
    </row>
    <row r="47" spans="1:24" ht="16.5" customHeight="1" x14ac:dyDescent="0.25">
      <c r="A47" s="1" t="s">
        <v>11</v>
      </c>
      <c r="B47" s="1" t="s">
        <v>2777</v>
      </c>
      <c r="C47" s="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>
        <v>3000</v>
      </c>
    </row>
    <row r="48" spans="1:24" ht="16.5" customHeight="1" x14ac:dyDescent="0.25">
      <c r="A48" s="1" t="s">
        <v>11</v>
      </c>
      <c r="B48" s="1" t="s">
        <v>1035</v>
      </c>
      <c r="C48" s="1"/>
      <c r="D48" s="2">
        <v>26650</v>
      </c>
      <c r="E48" s="2">
        <v>16665</v>
      </c>
      <c r="F48" s="2">
        <v>15746</v>
      </c>
      <c r="G48" s="2">
        <v>9009</v>
      </c>
      <c r="H48" s="2">
        <v>78736</v>
      </c>
      <c r="I48" s="2">
        <v>90515</v>
      </c>
      <c r="J48" s="2">
        <v>6000</v>
      </c>
      <c r="K48" s="2">
        <v>51057</v>
      </c>
      <c r="L48" s="2">
        <v>32258</v>
      </c>
      <c r="M48" s="2">
        <v>32932</v>
      </c>
      <c r="N48" s="2">
        <v>18995</v>
      </c>
      <c r="O48" s="2">
        <v>16318</v>
      </c>
      <c r="P48" s="2"/>
      <c r="Q48" s="2">
        <v>0</v>
      </c>
      <c r="R48" s="2">
        <v>12702</v>
      </c>
      <c r="S48" s="2">
        <v>25138</v>
      </c>
      <c r="T48" s="2">
        <v>26946</v>
      </c>
      <c r="U48" s="2">
        <v>9583</v>
      </c>
      <c r="V48" s="2">
        <v>17647</v>
      </c>
      <c r="W48" s="2">
        <v>35950</v>
      </c>
      <c r="X48" s="2">
        <v>15018</v>
      </c>
    </row>
    <row r="49" spans="1:25" ht="16.5" customHeight="1" x14ac:dyDescent="0.25">
      <c r="A49" s="1" t="s">
        <v>11</v>
      </c>
      <c r="B49" s="1" t="s">
        <v>6</v>
      </c>
      <c r="C49" s="1"/>
      <c r="D49" s="2">
        <v>13265</v>
      </c>
      <c r="E49" s="2">
        <v>6500</v>
      </c>
      <c r="F49" s="2">
        <v>3620</v>
      </c>
      <c r="G49" s="2">
        <v>600</v>
      </c>
      <c r="H49" s="2">
        <v>10250</v>
      </c>
      <c r="I49" s="2">
        <v>11876</v>
      </c>
      <c r="J49" s="2">
        <v>120</v>
      </c>
      <c r="K49" s="2">
        <v>553</v>
      </c>
      <c r="L49" s="2">
        <v>40</v>
      </c>
      <c r="M49" s="2">
        <v>20</v>
      </c>
      <c r="N49" s="2">
        <v>23</v>
      </c>
      <c r="O49" s="2">
        <v>1000</v>
      </c>
      <c r="P49" s="2"/>
      <c r="Q49" s="2">
        <v>750</v>
      </c>
      <c r="R49" s="2">
        <v>833</v>
      </c>
      <c r="S49" s="2"/>
      <c r="T49" s="2"/>
      <c r="U49" s="2">
        <v>70</v>
      </c>
      <c r="V49" s="2"/>
      <c r="W49" s="2"/>
      <c r="X49" s="2"/>
    </row>
    <row r="50" spans="1:25" ht="16.5" customHeight="1" x14ac:dyDescent="0.25">
      <c r="A50" s="1" t="s">
        <v>11</v>
      </c>
      <c r="B50" s="1" t="s">
        <v>1036</v>
      </c>
      <c r="C50" s="1"/>
      <c r="D50" s="2">
        <v>25171</v>
      </c>
      <c r="E50" s="2">
        <v>11000</v>
      </c>
      <c r="F50" s="2">
        <v>14246</v>
      </c>
      <c r="G50" s="2">
        <v>6400</v>
      </c>
      <c r="H50" s="2">
        <v>42817</v>
      </c>
      <c r="I50" s="2">
        <v>17307</v>
      </c>
      <c r="J50" s="2">
        <v>50</v>
      </c>
      <c r="K50" s="2">
        <v>45997</v>
      </c>
      <c r="L50" s="2">
        <v>20198</v>
      </c>
      <c r="M50" s="2">
        <v>15507</v>
      </c>
      <c r="N50" s="2">
        <v>14680</v>
      </c>
      <c r="O50" s="2">
        <v>16719</v>
      </c>
      <c r="P50" s="2">
        <v>6409</v>
      </c>
      <c r="Q50" s="2">
        <v>695</v>
      </c>
      <c r="R50" s="2">
        <v>11385</v>
      </c>
      <c r="S50" s="2">
        <v>37065</v>
      </c>
      <c r="T50" s="2">
        <v>69110</v>
      </c>
      <c r="U50" s="2">
        <v>6099</v>
      </c>
      <c r="V50" s="2">
        <v>5080</v>
      </c>
      <c r="W50" s="2">
        <v>21824</v>
      </c>
      <c r="X50" s="2">
        <v>964</v>
      </c>
    </row>
    <row r="51" spans="1:25" ht="16.5" customHeight="1" x14ac:dyDescent="0.25">
      <c r="A51" s="1" t="s">
        <v>11</v>
      </c>
      <c r="B51" s="1" t="s">
        <v>2513</v>
      </c>
      <c r="C51" s="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>
        <v>15000</v>
      </c>
      <c r="X51" s="2">
        <v>30000</v>
      </c>
    </row>
    <row r="52" spans="1:25" ht="16.5" customHeight="1" x14ac:dyDescent="0.25">
      <c r="A52" s="1" t="s">
        <v>11</v>
      </c>
      <c r="B52" s="1" t="s">
        <v>2045</v>
      </c>
      <c r="C52" s="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>
        <v>800</v>
      </c>
      <c r="W52" s="2">
        <v>1000</v>
      </c>
      <c r="X52" s="2"/>
    </row>
    <row r="53" spans="1:25" ht="16.5" customHeight="1" x14ac:dyDescent="0.25">
      <c r="A53" s="1" t="s">
        <v>11</v>
      </c>
      <c r="B53" s="1" t="s">
        <v>7</v>
      </c>
      <c r="C53" s="1"/>
      <c r="D53" s="2">
        <v>450</v>
      </c>
      <c r="E53" s="2">
        <v>30</v>
      </c>
      <c r="F53" s="2">
        <v>228</v>
      </c>
      <c r="G53" s="2">
        <v>10559</v>
      </c>
      <c r="H53" s="2"/>
      <c r="I53" s="2"/>
      <c r="J53" s="2"/>
      <c r="K53" s="2"/>
      <c r="L53" s="2">
        <v>130</v>
      </c>
      <c r="M53" s="2"/>
      <c r="N53" s="2">
        <v>25</v>
      </c>
      <c r="O53" s="2">
        <v>1010</v>
      </c>
      <c r="P53" s="2"/>
      <c r="Q53" s="2">
        <v>750</v>
      </c>
      <c r="R53" s="2">
        <v>820</v>
      </c>
      <c r="S53" s="2">
        <v>150</v>
      </c>
      <c r="T53" s="2"/>
      <c r="U53" s="2">
        <v>70</v>
      </c>
      <c r="V53" s="2"/>
      <c r="W53" s="2">
        <v>8</v>
      </c>
      <c r="X53" s="2"/>
    </row>
    <row r="54" spans="1:25" ht="16.5" customHeight="1" x14ac:dyDescent="0.25">
      <c r="A54" s="1" t="s">
        <v>11</v>
      </c>
      <c r="B54" s="1" t="s">
        <v>8</v>
      </c>
      <c r="C54" s="1"/>
      <c r="D54" s="2">
        <v>6010</v>
      </c>
      <c r="E54" s="2"/>
      <c r="F54" s="2"/>
      <c r="G54" s="2"/>
      <c r="H54" s="2">
        <v>4293</v>
      </c>
      <c r="I54" s="2">
        <v>1820</v>
      </c>
      <c r="J54" s="2">
        <v>100</v>
      </c>
      <c r="K54" s="2">
        <v>9765</v>
      </c>
      <c r="L54" s="2">
        <v>1910</v>
      </c>
      <c r="M54" s="2"/>
      <c r="N54" s="2">
        <v>1523</v>
      </c>
      <c r="O54" s="2"/>
      <c r="P54" s="2"/>
      <c r="Q54" s="2">
        <v>0</v>
      </c>
      <c r="R54" s="2">
        <v>4</v>
      </c>
      <c r="S54" s="2"/>
      <c r="T54" s="2"/>
      <c r="U54" s="2"/>
      <c r="V54" s="2"/>
      <c r="W54" s="2"/>
      <c r="X54" s="2"/>
    </row>
    <row r="55" spans="1:25" ht="16.5" customHeight="1" x14ac:dyDescent="0.25">
      <c r="A55" s="1" t="s">
        <v>11</v>
      </c>
      <c r="B55" s="1" t="s">
        <v>2043</v>
      </c>
      <c r="C55" s="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>
        <v>1580</v>
      </c>
      <c r="W55" s="2">
        <v>2700</v>
      </c>
      <c r="X55" s="2"/>
    </row>
    <row r="56" spans="1:25" ht="16.5" customHeight="1" x14ac:dyDescent="0.25">
      <c r="A56" s="1" t="s">
        <v>11</v>
      </c>
      <c r="B56" s="1" t="s">
        <v>2514</v>
      </c>
      <c r="C56" s="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>
        <v>15000</v>
      </c>
      <c r="X56" s="2"/>
    </row>
    <row r="57" spans="1:25" ht="16.5" customHeight="1" x14ac:dyDescent="0.25">
      <c r="A57" s="1" t="s">
        <v>11</v>
      </c>
      <c r="B57" s="1" t="s">
        <v>9</v>
      </c>
      <c r="C57" s="1"/>
      <c r="D57" s="2">
        <v>10482</v>
      </c>
      <c r="E57" s="2">
        <v>15000</v>
      </c>
      <c r="F57" s="2"/>
      <c r="G57" s="2">
        <v>1300</v>
      </c>
      <c r="H57" s="2">
        <v>4725</v>
      </c>
      <c r="I57" s="2"/>
      <c r="J57" s="2"/>
      <c r="K57" s="2">
        <v>16650</v>
      </c>
      <c r="L57" s="2">
        <v>25512</v>
      </c>
      <c r="M57" s="2">
        <v>19808</v>
      </c>
      <c r="N57" s="2">
        <v>26307</v>
      </c>
      <c r="O57" s="2"/>
      <c r="P57" s="2"/>
      <c r="Q57" s="2">
        <v>0</v>
      </c>
      <c r="R57" s="2">
        <v>400</v>
      </c>
      <c r="S57" s="2"/>
      <c r="T57" s="2">
        <v>1927</v>
      </c>
      <c r="U57" s="2">
        <v>4034</v>
      </c>
      <c r="V57" s="2"/>
      <c r="W57" s="2"/>
      <c r="X57" s="2"/>
    </row>
    <row r="58" spans="1:25" ht="16.5" customHeight="1" x14ac:dyDescent="0.25">
      <c r="A58" s="42" t="s">
        <v>937</v>
      </c>
      <c r="B58" s="7" t="s">
        <v>937</v>
      </c>
      <c r="C58" s="7"/>
      <c r="D58" s="8">
        <f>SUM(D22:D57)</f>
        <v>446595</v>
      </c>
      <c r="E58" s="8">
        <f>SUM(E22:E57)</f>
        <v>285393</v>
      </c>
      <c r="F58" s="8">
        <f>SUM(F22:F57)</f>
        <v>202387</v>
      </c>
      <c r="G58" s="8">
        <f>SUM(G22:G57)</f>
        <v>165705</v>
      </c>
      <c r="H58" s="8">
        <f>SUM(H22:H57)</f>
        <v>997877</v>
      </c>
      <c r="I58" s="8">
        <f>SUM(I22:I57)</f>
        <v>1258703</v>
      </c>
      <c r="J58" s="8">
        <f>SUM(J22:J57)</f>
        <v>109438</v>
      </c>
      <c r="K58" s="8">
        <f>SUM(K22:K57)</f>
        <v>1242089</v>
      </c>
      <c r="L58" s="8">
        <f>SUM(L22:L57)</f>
        <v>828520</v>
      </c>
      <c r="M58" s="8">
        <f>SUM(M22:M57)</f>
        <v>801744</v>
      </c>
      <c r="N58" s="8">
        <f>SUM(N22:N57)</f>
        <v>575919</v>
      </c>
      <c r="O58" s="8">
        <f>SUM(O22:O57)</f>
        <v>485636</v>
      </c>
      <c r="P58" s="8">
        <f>SUM(P22:P57)</f>
        <v>223337</v>
      </c>
      <c r="Q58" s="8">
        <f>SUM(Q22:Q57)</f>
        <v>151250</v>
      </c>
      <c r="R58" s="8">
        <f>SUM(R22:R57)</f>
        <v>386497</v>
      </c>
      <c r="S58" s="8">
        <f>SUM(S22:S57)</f>
        <v>773918</v>
      </c>
      <c r="T58" s="8">
        <f>SUM(T22:T57)</f>
        <v>1590126</v>
      </c>
      <c r="U58" s="8">
        <f>SUM(U22:U57)</f>
        <v>730041</v>
      </c>
      <c r="V58" s="8">
        <f>SUM(V22:V57)</f>
        <v>609815</v>
      </c>
      <c r="W58" s="8">
        <f>SUM(W22:W57)</f>
        <v>789722</v>
      </c>
      <c r="X58" s="8">
        <f>SUM(X22:X57)</f>
        <v>475831</v>
      </c>
      <c r="Y58" s="6" t="s">
        <v>936</v>
      </c>
    </row>
    <row r="59" spans="1:25" ht="16.5" customHeight="1" x14ac:dyDescent="0.25">
      <c r="A59" s="1" t="s">
        <v>84</v>
      </c>
      <c r="B59" s="3" t="s">
        <v>2053</v>
      </c>
      <c r="C59" s="3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>
        <v>761</v>
      </c>
      <c r="W59" s="10"/>
      <c r="X59" s="10"/>
      <c r="Y59" s="41"/>
    </row>
    <row r="60" spans="1:25" ht="16.5" customHeight="1" x14ac:dyDescent="0.25">
      <c r="A60" s="1" t="s">
        <v>84</v>
      </c>
      <c r="B60" s="3" t="s">
        <v>2054</v>
      </c>
      <c r="C60" s="3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>
        <v>935</v>
      </c>
      <c r="W60" s="10"/>
      <c r="X60" s="10"/>
      <c r="Y60" s="41"/>
    </row>
    <row r="61" spans="1:25" ht="16.5" customHeight="1" x14ac:dyDescent="0.25">
      <c r="A61" s="1" t="s">
        <v>84</v>
      </c>
      <c r="B61" s="3" t="s">
        <v>2055</v>
      </c>
      <c r="C61" s="3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>
        <v>1420</v>
      </c>
      <c r="W61" s="10"/>
      <c r="X61" s="10"/>
      <c r="Y61" s="41"/>
    </row>
    <row r="62" spans="1:25" ht="16.5" customHeight="1" x14ac:dyDescent="0.25">
      <c r="A62" s="1" t="s">
        <v>84</v>
      </c>
      <c r="B62" s="3" t="s">
        <v>1232</v>
      </c>
      <c r="C62" s="3" t="s">
        <v>2049</v>
      </c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>
        <v>4710</v>
      </c>
      <c r="U62" s="10"/>
      <c r="V62" s="10">
        <v>167789</v>
      </c>
      <c r="W62" s="10"/>
      <c r="X62" s="10"/>
      <c r="Y62" s="41"/>
    </row>
    <row r="63" spans="1:25" ht="16.5" customHeight="1" x14ac:dyDescent="0.25">
      <c r="A63" s="1" t="s">
        <v>84</v>
      </c>
      <c r="B63" s="3" t="s">
        <v>1233</v>
      </c>
      <c r="C63" s="3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>
        <v>280</v>
      </c>
      <c r="U63" s="10"/>
      <c r="V63" s="10">
        <v>40400</v>
      </c>
      <c r="W63" s="10"/>
      <c r="X63" s="10"/>
      <c r="Y63" s="41"/>
    </row>
    <row r="64" spans="1:25" ht="16.5" customHeight="1" x14ac:dyDescent="0.25">
      <c r="A64" s="1" t="s">
        <v>84</v>
      </c>
      <c r="B64" s="3" t="s">
        <v>2056</v>
      </c>
      <c r="C64" s="3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>
        <v>160644</v>
      </c>
      <c r="W64" s="10"/>
      <c r="X64" s="10"/>
      <c r="Y64" s="41"/>
    </row>
    <row r="65" spans="1:25" ht="16.5" customHeight="1" x14ac:dyDescent="0.25">
      <c r="A65" s="1" t="s">
        <v>84</v>
      </c>
      <c r="B65" s="3" t="s">
        <v>2057</v>
      </c>
      <c r="C65" s="3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>
        <v>2640</v>
      </c>
      <c r="W65" s="10"/>
      <c r="X65" s="10"/>
      <c r="Y65" s="41"/>
    </row>
    <row r="66" spans="1:25" ht="16.5" customHeight="1" x14ac:dyDescent="0.25">
      <c r="A66" s="1" t="s">
        <v>84</v>
      </c>
      <c r="B66" s="21" t="s">
        <v>2515</v>
      </c>
      <c r="C66" s="3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>
        <v>598</v>
      </c>
      <c r="X66" s="10"/>
      <c r="Y66" s="41"/>
    </row>
    <row r="67" spans="1:25" ht="16.5" customHeight="1" x14ac:dyDescent="0.25">
      <c r="A67" s="1" t="s">
        <v>84</v>
      </c>
      <c r="B67" s="21" t="s">
        <v>2516</v>
      </c>
      <c r="C67" s="3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>
        <v>4258</v>
      </c>
      <c r="X67" s="10"/>
      <c r="Y67" s="41"/>
    </row>
    <row r="68" spans="1:25" ht="16.5" customHeight="1" x14ac:dyDescent="0.25">
      <c r="A68" s="1" t="s">
        <v>84</v>
      </c>
      <c r="B68" s="21" t="s">
        <v>2517</v>
      </c>
      <c r="C68" s="3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>
        <v>23</v>
      </c>
      <c r="X68" s="10"/>
      <c r="Y68" s="41"/>
    </row>
    <row r="69" spans="1:25" ht="16.5" customHeight="1" x14ac:dyDescent="0.25">
      <c r="A69" s="1" t="s">
        <v>84</v>
      </c>
      <c r="B69" s="3" t="s">
        <v>2058</v>
      </c>
      <c r="C69" s="3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>
        <v>288</v>
      </c>
      <c r="W69" s="10"/>
      <c r="X69" s="10"/>
      <c r="Y69" s="41"/>
    </row>
    <row r="70" spans="1:25" ht="16.5" customHeight="1" x14ac:dyDescent="0.25">
      <c r="A70" s="1" t="s">
        <v>84</v>
      </c>
      <c r="B70" s="3" t="s">
        <v>2059</v>
      </c>
      <c r="C70" s="3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>
        <v>452</v>
      </c>
      <c r="W70" s="10"/>
      <c r="X70" s="10"/>
      <c r="Y70" s="41"/>
    </row>
    <row r="71" spans="1:25" ht="16.5" customHeight="1" x14ac:dyDescent="0.25">
      <c r="A71" s="1" t="s">
        <v>84</v>
      </c>
      <c r="B71" s="3" t="s">
        <v>2060</v>
      </c>
      <c r="C71" s="3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>
        <v>240</v>
      </c>
      <c r="W71" s="10"/>
      <c r="X71" s="10"/>
      <c r="Y71" s="41"/>
    </row>
    <row r="72" spans="1:25" ht="16.5" customHeight="1" x14ac:dyDescent="0.25">
      <c r="A72" s="1" t="s">
        <v>84</v>
      </c>
      <c r="B72" s="3" t="s">
        <v>2061</v>
      </c>
      <c r="C72" s="3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>
        <v>54</v>
      </c>
      <c r="W72" s="10"/>
      <c r="X72" s="10"/>
      <c r="Y72" s="41"/>
    </row>
    <row r="73" spans="1:25" ht="16.5" customHeight="1" x14ac:dyDescent="0.25">
      <c r="A73" s="1" t="s">
        <v>84</v>
      </c>
      <c r="B73" s="3" t="s">
        <v>2062</v>
      </c>
      <c r="C73" s="3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>
        <v>135</v>
      </c>
      <c r="W73" s="10"/>
      <c r="X73" s="10"/>
      <c r="Y73" s="41"/>
    </row>
    <row r="74" spans="1:25" ht="16.5" customHeight="1" x14ac:dyDescent="0.25">
      <c r="A74" s="1" t="s">
        <v>84</v>
      </c>
      <c r="B74" s="3" t="s">
        <v>2063</v>
      </c>
      <c r="C74" s="3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>
        <v>3000</v>
      </c>
      <c r="W74" s="10"/>
      <c r="X74" s="10"/>
      <c r="Y74" s="41"/>
    </row>
    <row r="75" spans="1:25" ht="16.5" customHeight="1" x14ac:dyDescent="0.25">
      <c r="A75" s="1" t="s">
        <v>84</v>
      </c>
      <c r="B75" s="21" t="s">
        <v>2064</v>
      </c>
      <c r="C75" s="3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>
        <v>3450</v>
      </c>
      <c r="W75" s="10"/>
      <c r="X75" s="10"/>
      <c r="Y75" s="41"/>
    </row>
    <row r="76" spans="1:25" ht="16.5" customHeight="1" x14ac:dyDescent="0.25">
      <c r="A76" s="1" t="s">
        <v>84</v>
      </c>
      <c r="B76" s="21" t="s">
        <v>2065</v>
      </c>
      <c r="C76" s="3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>
        <v>8040</v>
      </c>
      <c r="W76" s="10">
        <v>48480</v>
      </c>
      <c r="X76" s="10"/>
      <c r="Y76" s="41"/>
    </row>
    <row r="77" spans="1:25" ht="16.5" customHeight="1" x14ac:dyDescent="0.25">
      <c r="A77" s="1" t="s">
        <v>84</v>
      </c>
      <c r="B77" s="21" t="s">
        <v>2066</v>
      </c>
      <c r="C77" s="3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>
        <v>8120</v>
      </c>
      <c r="W77" s="10">
        <v>5648</v>
      </c>
      <c r="X77" s="10"/>
      <c r="Y77" s="41"/>
    </row>
    <row r="78" spans="1:25" ht="16.5" customHeight="1" x14ac:dyDescent="0.25">
      <c r="A78" s="1" t="s">
        <v>84</v>
      </c>
      <c r="B78" s="14" t="s">
        <v>1538</v>
      </c>
      <c r="C78" s="4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>
        <v>2104</v>
      </c>
      <c r="T78" s="10"/>
      <c r="U78" s="10"/>
      <c r="V78" s="10">
        <v>100</v>
      </c>
      <c r="W78" s="10"/>
      <c r="X78" s="10"/>
      <c r="Y78" s="41"/>
    </row>
    <row r="79" spans="1:25" ht="16.5" customHeight="1" x14ac:dyDescent="0.25">
      <c r="A79" s="1" t="s">
        <v>84</v>
      </c>
      <c r="B79" s="21" t="s">
        <v>2067</v>
      </c>
      <c r="C79" s="3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>
        <v>100</v>
      </c>
      <c r="W79" s="10"/>
      <c r="X79" s="10"/>
      <c r="Y79" s="41"/>
    </row>
    <row r="80" spans="1:25" ht="16.5" customHeight="1" x14ac:dyDescent="0.25">
      <c r="A80" s="1" t="s">
        <v>84</v>
      </c>
      <c r="B80" s="21" t="s">
        <v>2069</v>
      </c>
      <c r="C80" s="3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>
        <v>620</v>
      </c>
      <c r="W80" s="10"/>
      <c r="X80" s="10"/>
      <c r="Y80" s="41"/>
    </row>
    <row r="81" spans="1:25" ht="16.5" customHeight="1" x14ac:dyDescent="0.25">
      <c r="A81" s="1" t="s">
        <v>84</v>
      </c>
      <c r="B81" s="21" t="s">
        <v>2068</v>
      </c>
      <c r="C81" s="3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>
        <v>5675</v>
      </c>
      <c r="W81" s="10"/>
      <c r="X81" s="10"/>
      <c r="Y81" s="41"/>
    </row>
    <row r="82" spans="1:25" ht="16.5" customHeight="1" x14ac:dyDescent="0.25">
      <c r="A82" s="1" t="s">
        <v>84</v>
      </c>
      <c r="B82" s="21" t="s">
        <v>2070</v>
      </c>
      <c r="C82" s="3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>
        <v>3990</v>
      </c>
      <c r="W82" s="10"/>
      <c r="X82" s="10"/>
      <c r="Y82" s="41"/>
    </row>
    <row r="83" spans="1:25" ht="16.5" customHeight="1" x14ac:dyDescent="0.25">
      <c r="A83" s="1" t="s">
        <v>84</v>
      </c>
      <c r="B83" s="21" t="s">
        <v>2071</v>
      </c>
      <c r="C83" s="3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>
        <v>3140</v>
      </c>
      <c r="W83" s="10"/>
      <c r="X83" s="10"/>
      <c r="Y83" s="41"/>
    </row>
    <row r="84" spans="1:25" ht="16.5" customHeight="1" x14ac:dyDescent="0.25">
      <c r="A84" s="1" t="s">
        <v>84</v>
      </c>
      <c r="B84" s="21" t="s">
        <v>2072</v>
      </c>
      <c r="C84" s="3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>
        <v>898</v>
      </c>
      <c r="W84" s="10"/>
      <c r="X84" s="10"/>
      <c r="Y84" s="41"/>
    </row>
    <row r="85" spans="1:25" ht="16.5" customHeight="1" x14ac:dyDescent="0.25">
      <c r="A85" s="1" t="s">
        <v>84</v>
      </c>
      <c r="B85" s="21" t="s">
        <v>2073</v>
      </c>
      <c r="C85" s="3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>
        <v>600</v>
      </c>
      <c r="W85" s="10"/>
      <c r="X85" s="10"/>
      <c r="Y85" s="41"/>
    </row>
    <row r="86" spans="1:25" ht="16.5" customHeight="1" x14ac:dyDescent="0.25">
      <c r="A86" s="1" t="s">
        <v>84</v>
      </c>
      <c r="B86" s="4" t="s">
        <v>1539</v>
      </c>
      <c r="C86" s="4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>
        <v>1056</v>
      </c>
      <c r="T86" s="10"/>
      <c r="U86" s="10"/>
      <c r="V86" s="10">
        <v>100</v>
      </c>
      <c r="W86" s="10"/>
      <c r="X86" s="10"/>
      <c r="Y86" s="41"/>
    </row>
    <row r="87" spans="1:25" ht="16.5" customHeight="1" x14ac:dyDescent="0.25">
      <c r="A87" s="1" t="s">
        <v>84</v>
      </c>
      <c r="B87" s="14" t="s">
        <v>1540</v>
      </c>
      <c r="C87" s="1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>
        <v>1056</v>
      </c>
      <c r="T87" s="10"/>
      <c r="U87" s="10"/>
      <c r="V87" s="10">
        <v>100</v>
      </c>
      <c r="W87" s="10"/>
      <c r="X87" s="10"/>
      <c r="Y87" s="41"/>
    </row>
    <row r="88" spans="1:25" ht="16.5" customHeight="1" x14ac:dyDescent="0.25">
      <c r="A88" s="1" t="s">
        <v>84</v>
      </c>
      <c r="B88" s="21" t="s">
        <v>2074</v>
      </c>
      <c r="C88" s="3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>
        <v>2160</v>
      </c>
      <c r="W88" s="10"/>
      <c r="X88" s="10"/>
      <c r="Y88" s="41"/>
    </row>
    <row r="89" spans="1:25" ht="16.5" customHeight="1" x14ac:dyDescent="0.25">
      <c r="A89" s="1" t="s">
        <v>84</v>
      </c>
      <c r="B89" s="21" t="s">
        <v>2075</v>
      </c>
      <c r="C89" s="3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>
        <v>4180</v>
      </c>
      <c r="W89" s="10"/>
      <c r="X89" s="10"/>
      <c r="Y89" s="41"/>
    </row>
    <row r="90" spans="1:25" ht="16.5" customHeight="1" x14ac:dyDescent="0.25">
      <c r="A90" s="1" t="s">
        <v>84</v>
      </c>
      <c r="B90" s="21" t="s">
        <v>2076</v>
      </c>
      <c r="C90" s="3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>
        <v>4730</v>
      </c>
      <c r="W90" s="10"/>
      <c r="X90" s="10"/>
      <c r="Y90" s="41"/>
    </row>
    <row r="91" spans="1:25" ht="16.5" customHeight="1" x14ac:dyDescent="0.25">
      <c r="A91" s="1" t="s">
        <v>84</v>
      </c>
      <c r="B91" s="21" t="s">
        <v>2077</v>
      </c>
      <c r="C91" s="3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>
        <v>166</v>
      </c>
      <c r="W91" s="10"/>
      <c r="X91" s="10"/>
      <c r="Y91" s="41"/>
    </row>
    <row r="92" spans="1:25" ht="16.5" customHeight="1" x14ac:dyDescent="0.25">
      <c r="A92" s="1" t="s">
        <v>84</v>
      </c>
      <c r="B92" s="21" t="s">
        <v>2078</v>
      </c>
      <c r="C92" s="3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>
        <v>540</v>
      </c>
      <c r="W92" s="10"/>
      <c r="X92" s="10"/>
      <c r="Y92" s="41"/>
    </row>
    <row r="93" spans="1:25" ht="16.5" customHeight="1" x14ac:dyDescent="0.25">
      <c r="A93" s="1" t="s">
        <v>84</v>
      </c>
      <c r="B93" s="21" t="s">
        <v>2079</v>
      </c>
      <c r="C93" s="3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>
        <v>190</v>
      </c>
      <c r="W93" s="10"/>
      <c r="X93" s="10"/>
      <c r="Y93" s="41"/>
    </row>
    <row r="94" spans="1:25" ht="16.5" customHeight="1" x14ac:dyDescent="0.25">
      <c r="A94" s="1" t="s">
        <v>84</v>
      </c>
      <c r="B94" s="14" t="s">
        <v>1541</v>
      </c>
      <c r="C94" s="14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>
        <v>1056</v>
      </c>
      <c r="T94" s="10"/>
      <c r="U94" s="10"/>
      <c r="V94" s="10">
        <v>4000</v>
      </c>
      <c r="W94" s="10"/>
      <c r="X94" s="10"/>
      <c r="Y94" s="41"/>
    </row>
    <row r="95" spans="1:25" ht="16.5" customHeight="1" x14ac:dyDescent="0.25">
      <c r="A95" s="1" t="s">
        <v>84</v>
      </c>
      <c r="B95" s="3" t="s">
        <v>2080</v>
      </c>
      <c r="C95" s="3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>
        <v>811</v>
      </c>
      <c r="W95" s="10"/>
      <c r="X95" s="10"/>
      <c r="Y95" s="41"/>
    </row>
    <row r="96" spans="1:25" ht="16.5" customHeight="1" x14ac:dyDescent="0.25">
      <c r="A96" s="1" t="s">
        <v>84</v>
      </c>
      <c r="B96" s="21" t="s">
        <v>2081</v>
      </c>
      <c r="C96" s="3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>
        <v>169</v>
      </c>
      <c r="W96" s="10"/>
      <c r="X96" s="10"/>
      <c r="Y96" s="41"/>
    </row>
    <row r="97" spans="1:25" ht="16.5" customHeight="1" x14ac:dyDescent="0.25">
      <c r="A97" s="1" t="s">
        <v>84</v>
      </c>
      <c r="B97" s="21" t="s">
        <v>2082</v>
      </c>
      <c r="C97" s="3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>
        <v>1285</v>
      </c>
      <c r="W97" s="10"/>
      <c r="X97" s="10"/>
      <c r="Y97" s="41"/>
    </row>
    <row r="98" spans="1:25" ht="16.5" customHeight="1" x14ac:dyDescent="0.25">
      <c r="A98" s="1" t="s">
        <v>84</v>
      </c>
      <c r="B98" s="14" t="s">
        <v>2052</v>
      </c>
      <c r="C98" s="14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>
        <v>300</v>
      </c>
      <c r="W98" s="10">
        <v>10</v>
      </c>
      <c r="X98" s="10">
        <v>169</v>
      </c>
      <c r="Y98" s="41"/>
    </row>
    <row r="99" spans="1:25" ht="16.5" customHeight="1" x14ac:dyDescent="0.25">
      <c r="A99" s="1" t="s">
        <v>84</v>
      </c>
      <c r="B99" s="14" t="s">
        <v>2083</v>
      </c>
      <c r="C99" s="14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>
        <v>63</v>
      </c>
      <c r="W99" s="10">
        <v>114</v>
      </c>
      <c r="X99" s="10">
        <v>56</v>
      </c>
      <c r="Y99" s="41"/>
    </row>
    <row r="100" spans="1:25" ht="16.5" customHeight="1" x14ac:dyDescent="0.25">
      <c r="A100" s="1" t="s">
        <v>84</v>
      </c>
      <c r="B100" s="14" t="s">
        <v>2800</v>
      </c>
      <c r="C100" s="14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>
        <v>15</v>
      </c>
      <c r="Y100" s="41"/>
    </row>
    <row r="101" spans="1:25" ht="16.5" customHeight="1" x14ac:dyDescent="0.25">
      <c r="A101" s="1" t="s">
        <v>84</v>
      </c>
      <c r="B101" s="14" t="s">
        <v>2801</v>
      </c>
      <c r="C101" s="14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>
        <v>15</v>
      </c>
      <c r="Y101" s="41"/>
    </row>
    <row r="102" spans="1:25" ht="16.5" customHeight="1" x14ac:dyDescent="0.25">
      <c r="A102" s="1" t="s">
        <v>84</v>
      </c>
      <c r="B102" s="14" t="s">
        <v>2084</v>
      </c>
      <c r="C102" s="14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>
        <v>1282</v>
      </c>
      <c r="W102" s="10"/>
      <c r="X102" s="10"/>
      <c r="Y102" s="41"/>
    </row>
    <row r="103" spans="1:25" ht="16.5" customHeight="1" x14ac:dyDescent="0.25">
      <c r="A103" s="1" t="s">
        <v>84</v>
      </c>
      <c r="B103" s="14" t="s">
        <v>2518</v>
      </c>
      <c r="C103" s="14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>
        <v>178000</v>
      </c>
      <c r="X103" s="10"/>
      <c r="Y103" s="41"/>
    </row>
    <row r="104" spans="1:25" ht="16.5" customHeight="1" x14ac:dyDescent="0.25">
      <c r="A104" s="1" t="s">
        <v>84</v>
      </c>
      <c r="B104" s="14" t="s">
        <v>2519</v>
      </c>
      <c r="C104" s="14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>
        <v>126000</v>
      </c>
      <c r="X104" s="10"/>
      <c r="Y104" s="41"/>
    </row>
    <row r="105" spans="1:25" ht="16.5" customHeight="1" x14ac:dyDescent="0.25">
      <c r="A105" s="1" t="s">
        <v>84</v>
      </c>
      <c r="B105" s="14" t="s">
        <v>2520</v>
      </c>
      <c r="C105" s="14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>
        <v>34000</v>
      </c>
      <c r="X105" s="10"/>
      <c r="Y105" s="41"/>
    </row>
    <row r="106" spans="1:25" ht="16.5" customHeight="1" x14ac:dyDescent="0.25">
      <c r="A106" s="1" t="s">
        <v>84</v>
      </c>
      <c r="B106" s="14" t="s">
        <v>2051</v>
      </c>
      <c r="C106" s="14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>
        <v>124262</v>
      </c>
      <c r="W106" s="10">
        <v>162000</v>
      </c>
      <c r="X106" s="10">
        <v>199071</v>
      </c>
    </row>
    <row r="107" spans="1:25" ht="16.5" customHeight="1" x14ac:dyDescent="0.25">
      <c r="A107" s="1" t="s">
        <v>84</v>
      </c>
      <c r="B107" s="4" t="s">
        <v>85</v>
      </c>
      <c r="C107" s="4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>
        <v>140208</v>
      </c>
      <c r="O107" s="2"/>
      <c r="P107" s="2"/>
      <c r="Q107" s="2">
        <v>0</v>
      </c>
      <c r="R107" s="2"/>
      <c r="S107" s="2"/>
      <c r="T107" s="2"/>
      <c r="U107" s="2"/>
      <c r="V107" s="2"/>
      <c r="W107" s="10"/>
      <c r="X107" s="10"/>
    </row>
    <row r="108" spans="1:25" ht="16.5" customHeight="1" x14ac:dyDescent="0.25">
      <c r="A108" s="1" t="s">
        <v>84</v>
      </c>
      <c r="B108" s="4" t="s">
        <v>86</v>
      </c>
      <c r="C108" s="4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>
        <v>14094</v>
      </c>
      <c r="O108" s="2"/>
      <c r="P108" s="2"/>
      <c r="Q108" s="2">
        <v>0</v>
      </c>
      <c r="R108" s="2"/>
      <c r="S108" s="2"/>
      <c r="T108" s="2"/>
      <c r="U108" s="2"/>
      <c r="V108" s="2"/>
      <c r="W108" s="10"/>
      <c r="X108" s="10"/>
    </row>
    <row r="109" spans="1:25" ht="16.5" customHeight="1" x14ac:dyDescent="0.25">
      <c r="A109" s="1" t="s">
        <v>84</v>
      </c>
      <c r="B109" s="4" t="s">
        <v>1234</v>
      </c>
      <c r="C109" s="4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>
        <v>23121</v>
      </c>
      <c r="T109" s="2">
        <v>9200</v>
      </c>
      <c r="U109" s="2"/>
      <c r="V109" s="2">
        <v>58979</v>
      </c>
      <c r="W109" s="10">
        <v>100832</v>
      </c>
      <c r="X109" s="10"/>
    </row>
    <row r="110" spans="1:25" ht="16.5" customHeight="1" x14ac:dyDescent="0.25">
      <c r="A110" s="1" t="s">
        <v>84</v>
      </c>
      <c r="B110" s="4" t="s">
        <v>2521</v>
      </c>
      <c r="C110" s="4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10">
        <v>20000</v>
      </c>
      <c r="X110" s="10">
        <v>36350</v>
      </c>
    </row>
    <row r="111" spans="1:25" ht="16.5" customHeight="1" x14ac:dyDescent="0.25">
      <c r="A111" s="1" t="s">
        <v>84</v>
      </c>
      <c r="B111" s="4" t="s">
        <v>2522</v>
      </c>
      <c r="C111" s="4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10">
        <v>9100</v>
      </c>
      <c r="X111" s="10"/>
    </row>
    <row r="112" spans="1:25" ht="16.5" customHeight="1" x14ac:dyDescent="0.25">
      <c r="A112" s="1" t="s">
        <v>84</v>
      </c>
      <c r="B112" s="4" t="s">
        <v>13</v>
      </c>
      <c r="C112" s="4"/>
      <c r="D112" s="2"/>
      <c r="E112" s="2"/>
      <c r="F112" s="2"/>
      <c r="G112" s="2"/>
      <c r="H112" s="2"/>
      <c r="I112" s="2"/>
      <c r="J112" s="2"/>
      <c r="K112" s="2"/>
      <c r="L112" s="2"/>
      <c r="M112" s="2">
        <v>1074</v>
      </c>
      <c r="N112" s="2"/>
      <c r="O112" s="2"/>
      <c r="P112" s="2"/>
      <c r="Q112" s="2">
        <v>0</v>
      </c>
      <c r="R112" s="2"/>
      <c r="S112" s="2"/>
      <c r="T112" s="2"/>
      <c r="U112" s="2"/>
      <c r="V112" s="2"/>
      <c r="W112" s="10"/>
      <c r="X112" s="10"/>
    </row>
    <row r="113" spans="1:24" ht="16.5" customHeight="1" x14ac:dyDescent="0.25">
      <c r="A113" s="1" t="s">
        <v>84</v>
      </c>
      <c r="B113" s="4" t="s">
        <v>2050</v>
      </c>
      <c r="C113" s="4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>
        <v>124860</v>
      </c>
      <c r="W113" s="10">
        <v>26514</v>
      </c>
      <c r="X113" s="10">
        <v>2691</v>
      </c>
    </row>
    <row r="114" spans="1:24" ht="16.5" customHeight="1" x14ac:dyDescent="0.25">
      <c r="A114" s="1" t="s">
        <v>84</v>
      </c>
      <c r="B114" s="5" t="s">
        <v>12</v>
      </c>
      <c r="C114" s="5"/>
      <c r="D114" s="2"/>
      <c r="E114" s="2"/>
      <c r="F114" s="2"/>
      <c r="G114" s="2"/>
      <c r="H114" s="2"/>
      <c r="I114" s="2"/>
      <c r="J114" s="2"/>
      <c r="K114" s="2"/>
      <c r="L114" s="2"/>
      <c r="M114" s="2">
        <v>191510</v>
      </c>
      <c r="N114" s="2">
        <v>66652</v>
      </c>
      <c r="O114" s="2"/>
      <c r="P114" s="2"/>
      <c r="Q114" s="2">
        <v>0</v>
      </c>
      <c r="R114" s="2"/>
      <c r="S114" s="2"/>
      <c r="T114" s="2"/>
      <c r="U114" s="2"/>
      <c r="V114" s="2">
        <v>115</v>
      </c>
      <c r="W114" s="10">
        <v>140</v>
      </c>
      <c r="X114" s="10">
        <v>139</v>
      </c>
    </row>
    <row r="115" spans="1:24" ht="16.5" customHeight="1" x14ac:dyDescent="0.25">
      <c r="A115" s="1" t="s">
        <v>84</v>
      </c>
      <c r="B115" s="5" t="s">
        <v>1235</v>
      </c>
      <c r="C115" s="5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>
        <v>15</v>
      </c>
      <c r="U115" s="2"/>
      <c r="V115" s="2">
        <v>664</v>
      </c>
      <c r="W115" s="10"/>
      <c r="X115" s="10">
        <v>203</v>
      </c>
    </row>
    <row r="116" spans="1:24" ht="16.5" customHeight="1" x14ac:dyDescent="0.25">
      <c r="A116" s="1" t="s">
        <v>84</v>
      </c>
      <c r="B116" s="5" t="s">
        <v>1236</v>
      </c>
      <c r="C116" s="5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>
        <v>21105</v>
      </c>
      <c r="T116" s="2">
        <v>8600</v>
      </c>
      <c r="U116" s="2"/>
      <c r="V116" s="2"/>
      <c r="W116" s="10"/>
      <c r="X116" s="10"/>
    </row>
    <row r="117" spans="1:24" ht="16.5" customHeight="1" x14ac:dyDescent="0.25">
      <c r="A117" s="1" t="s">
        <v>84</v>
      </c>
      <c r="B117" s="5" t="s">
        <v>2523</v>
      </c>
      <c r="C117" s="5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10">
        <v>10865</v>
      </c>
      <c r="X117" s="10"/>
    </row>
    <row r="118" spans="1:24" ht="16.5" customHeight="1" x14ac:dyDescent="0.25">
      <c r="A118" s="1" t="s">
        <v>84</v>
      </c>
      <c r="B118" s="5" t="s">
        <v>1237</v>
      </c>
      <c r="C118" s="5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>
        <v>320</v>
      </c>
      <c r="U118" s="2"/>
      <c r="V118" s="2">
        <v>980</v>
      </c>
      <c r="W118" s="10"/>
      <c r="X118" s="10"/>
    </row>
    <row r="119" spans="1:24" ht="16.5" customHeight="1" x14ac:dyDescent="0.25">
      <c r="A119" s="1" t="s">
        <v>84</v>
      </c>
      <c r="B119" s="5" t="s">
        <v>2524</v>
      </c>
      <c r="C119" s="5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10">
        <v>145</v>
      </c>
      <c r="X119" s="10"/>
    </row>
    <row r="120" spans="1:24" ht="16.5" customHeight="1" x14ac:dyDescent="0.25">
      <c r="A120" s="1" t="s">
        <v>84</v>
      </c>
      <c r="B120" s="5" t="s">
        <v>2085</v>
      </c>
      <c r="C120" s="5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>
        <v>1730</v>
      </c>
      <c r="W120" s="10"/>
      <c r="X120" s="10"/>
    </row>
    <row r="121" spans="1:24" ht="16.5" customHeight="1" x14ac:dyDescent="0.25">
      <c r="A121" s="1" t="s">
        <v>84</v>
      </c>
      <c r="B121" s="5" t="s">
        <v>2525</v>
      </c>
      <c r="C121" s="5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10">
        <v>361</v>
      </c>
      <c r="X121" s="10"/>
    </row>
    <row r="122" spans="1:24" ht="16.5" customHeight="1" x14ac:dyDescent="0.25">
      <c r="A122" s="1" t="s">
        <v>84</v>
      </c>
      <c r="B122" s="5" t="s">
        <v>1238</v>
      </c>
      <c r="C122" s="5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>
        <v>1000</v>
      </c>
      <c r="U122" s="2"/>
      <c r="V122" s="2">
        <v>5160</v>
      </c>
      <c r="W122" s="10"/>
      <c r="X122" s="10"/>
    </row>
    <row r="123" spans="1:24" ht="16.5" customHeight="1" x14ac:dyDescent="0.25">
      <c r="A123" s="1" t="s">
        <v>84</v>
      </c>
      <c r="B123" s="5" t="s">
        <v>2086</v>
      </c>
      <c r="C123" s="5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>
        <v>22</v>
      </c>
      <c r="W123" s="10"/>
      <c r="X123" s="10"/>
    </row>
    <row r="124" spans="1:24" ht="16.5" customHeight="1" x14ac:dyDescent="0.25">
      <c r="A124" s="1" t="s">
        <v>84</v>
      </c>
      <c r="B124" s="5" t="s">
        <v>1239</v>
      </c>
      <c r="C124" s="5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>
        <v>3240</v>
      </c>
      <c r="U124" s="2"/>
      <c r="V124" s="2">
        <v>7857</v>
      </c>
      <c r="W124" s="10"/>
      <c r="X124" s="10"/>
    </row>
    <row r="125" spans="1:24" ht="16.5" customHeight="1" x14ac:dyDescent="0.25">
      <c r="A125" s="1" t="s">
        <v>84</v>
      </c>
      <c r="B125" s="5" t="s">
        <v>2087</v>
      </c>
      <c r="C125" s="5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>
        <v>1000</v>
      </c>
      <c r="W125" s="10"/>
      <c r="X125" s="10"/>
    </row>
    <row r="126" spans="1:24" ht="16.5" customHeight="1" x14ac:dyDescent="0.25">
      <c r="A126" s="1" t="s">
        <v>84</v>
      </c>
      <c r="B126" s="5" t="s">
        <v>2088</v>
      </c>
      <c r="C126" s="5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>
        <v>176</v>
      </c>
      <c r="W126" s="10"/>
      <c r="X126" s="10"/>
    </row>
    <row r="127" spans="1:24" ht="16.5" customHeight="1" x14ac:dyDescent="0.25">
      <c r="A127" s="1" t="s">
        <v>84</v>
      </c>
      <c r="B127" s="5" t="s">
        <v>2527</v>
      </c>
      <c r="C127" s="5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10">
        <v>2160</v>
      </c>
      <c r="X127" s="10"/>
    </row>
    <row r="128" spans="1:24" ht="16.5" customHeight="1" x14ac:dyDescent="0.25">
      <c r="A128" s="1" t="s">
        <v>84</v>
      </c>
      <c r="B128" s="5" t="s">
        <v>2526</v>
      </c>
      <c r="C128" s="5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10">
        <v>2040</v>
      </c>
      <c r="X128" s="10"/>
    </row>
    <row r="129" spans="1:24" ht="16.5" customHeight="1" x14ac:dyDescent="0.25">
      <c r="A129" s="1" t="s">
        <v>84</v>
      </c>
      <c r="B129" s="5" t="s">
        <v>2089</v>
      </c>
      <c r="C129" s="5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>
        <v>36</v>
      </c>
      <c r="W129" s="10"/>
      <c r="X129" s="10"/>
    </row>
    <row r="130" spans="1:24" ht="16.5" customHeight="1" x14ac:dyDescent="0.25">
      <c r="A130" s="1" t="s">
        <v>84</v>
      </c>
      <c r="B130" s="5" t="s">
        <v>2090</v>
      </c>
      <c r="C130" s="5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>
        <v>140</v>
      </c>
      <c r="W130" s="10"/>
      <c r="X130" s="10"/>
    </row>
    <row r="131" spans="1:24" ht="16.5" customHeight="1" x14ac:dyDescent="0.25">
      <c r="A131" s="1" t="s">
        <v>84</v>
      </c>
      <c r="B131" s="5" t="s">
        <v>2091</v>
      </c>
      <c r="C131" s="5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>
        <v>111</v>
      </c>
      <c r="W131" s="10"/>
      <c r="X131" s="10"/>
    </row>
    <row r="132" spans="1:24" ht="16.5" customHeight="1" x14ac:dyDescent="0.25">
      <c r="A132" s="1" t="s">
        <v>84</v>
      </c>
      <c r="B132" s="5" t="s">
        <v>2047</v>
      </c>
      <c r="C132" s="5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>
        <v>253455</v>
      </c>
      <c r="W132" s="10">
        <v>20000</v>
      </c>
      <c r="X132" s="10"/>
    </row>
    <row r="133" spans="1:24" ht="16.5" customHeight="1" x14ac:dyDescent="0.25">
      <c r="A133" s="1" t="s">
        <v>84</v>
      </c>
      <c r="B133" s="4" t="s">
        <v>1037</v>
      </c>
      <c r="C133" s="4"/>
      <c r="D133" s="2">
        <v>8100</v>
      </c>
      <c r="E133" s="2"/>
      <c r="F133" s="2">
        <v>1500</v>
      </c>
      <c r="G133" s="2"/>
      <c r="H133" s="2">
        <v>17154</v>
      </c>
      <c r="I133" s="2">
        <v>5822</v>
      </c>
      <c r="J133" s="2">
        <v>3004</v>
      </c>
      <c r="K133" s="2">
        <v>25000</v>
      </c>
      <c r="L133" s="2">
        <v>40302</v>
      </c>
      <c r="M133" s="2">
        <v>5653</v>
      </c>
      <c r="N133" s="2">
        <v>2700</v>
      </c>
      <c r="O133" s="2">
        <v>1000</v>
      </c>
      <c r="P133" s="2">
        <v>500</v>
      </c>
      <c r="Q133" s="2">
        <v>200</v>
      </c>
      <c r="R133" s="2">
        <v>155</v>
      </c>
      <c r="S133" s="2">
        <v>50</v>
      </c>
      <c r="T133" s="2">
        <v>50</v>
      </c>
      <c r="U133" s="2">
        <v>50</v>
      </c>
      <c r="V133" s="2">
        <v>100</v>
      </c>
      <c r="W133" s="10">
        <v>130</v>
      </c>
      <c r="X133" s="10">
        <v>320</v>
      </c>
    </row>
    <row r="134" spans="1:24" ht="16.5" customHeight="1" x14ac:dyDescent="0.25">
      <c r="A134" s="1" t="s">
        <v>84</v>
      </c>
      <c r="B134" s="4" t="s">
        <v>14</v>
      </c>
      <c r="C134" s="4"/>
      <c r="D134" s="2"/>
      <c r="E134" s="2"/>
      <c r="F134" s="2">
        <v>6000</v>
      </c>
      <c r="G134" s="2">
        <v>56000</v>
      </c>
      <c r="H134" s="2">
        <v>120000</v>
      </c>
      <c r="I134" s="2">
        <v>36000</v>
      </c>
      <c r="J134" s="2">
        <v>4234</v>
      </c>
      <c r="K134" s="2"/>
      <c r="L134" s="2">
        <v>1549228</v>
      </c>
      <c r="M134" s="2">
        <v>828154</v>
      </c>
      <c r="N134" s="2">
        <v>185502</v>
      </c>
      <c r="O134" s="2">
        <v>20796</v>
      </c>
      <c r="P134" s="2">
        <v>103000</v>
      </c>
      <c r="Q134" s="2">
        <v>101600</v>
      </c>
      <c r="R134" s="2">
        <v>407900</v>
      </c>
      <c r="S134" s="2">
        <v>149350</v>
      </c>
      <c r="T134" s="2">
        <v>61360</v>
      </c>
      <c r="U134" s="2">
        <v>3000</v>
      </c>
      <c r="V134" s="2">
        <v>570590</v>
      </c>
      <c r="W134" s="10">
        <v>222470</v>
      </c>
      <c r="X134" s="10">
        <v>222753</v>
      </c>
    </row>
    <row r="135" spans="1:24" ht="16.5" customHeight="1" x14ac:dyDescent="0.25">
      <c r="A135" s="1" t="s">
        <v>84</v>
      </c>
      <c r="B135" s="4" t="s">
        <v>1078</v>
      </c>
      <c r="C135" s="4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>
        <v>37000</v>
      </c>
      <c r="S135" s="2">
        <v>240000</v>
      </c>
      <c r="T135" s="2">
        <v>5000</v>
      </c>
      <c r="U135" s="2"/>
      <c r="V135" s="2"/>
      <c r="W135" s="10"/>
      <c r="X135" s="10">
        <v>745</v>
      </c>
    </row>
    <row r="136" spans="1:24" ht="16.5" customHeight="1" x14ac:dyDescent="0.25">
      <c r="A136" s="1" t="s">
        <v>84</v>
      </c>
      <c r="B136" s="4" t="s">
        <v>1038</v>
      </c>
      <c r="C136" s="4"/>
      <c r="D136" s="2">
        <v>57270</v>
      </c>
      <c r="E136" s="2">
        <v>69830</v>
      </c>
      <c r="F136" s="2">
        <v>144698</v>
      </c>
      <c r="G136" s="2">
        <v>105000</v>
      </c>
      <c r="H136" s="2">
        <v>573700</v>
      </c>
      <c r="I136" s="2">
        <v>346955</v>
      </c>
      <c r="J136" s="2">
        <v>1714611</v>
      </c>
      <c r="K136" s="2">
        <v>376410</v>
      </c>
      <c r="L136" s="2">
        <v>546211</v>
      </c>
      <c r="M136" s="2">
        <v>722249</v>
      </c>
      <c r="N136" s="2">
        <v>70605</v>
      </c>
      <c r="O136" s="2">
        <v>14547</v>
      </c>
      <c r="P136" s="2">
        <v>11280</v>
      </c>
      <c r="Q136" s="2">
        <v>12260</v>
      </c>
      <c r="R136" s="2">
        <v>1225</v>
      </c>
      <c r="S136" s="2">
        <v>14100</v>
      </c>
      <c r="T136" s="2">
        <v>1600</v>
      </c>
      <c r="U136" s="2">
        <v>186</v>
      </c>
      <c r="V136" s="2">
        <v>775</v>
      </c>
      <c r="W136" s="10">
        <v>17882</v>
      </c>
      <c r="X136" s="10">
        <v>825</v>
      </c>
    </row>
    <row r="137" spans="1:24" ht="16.5" customHeight="1" x14ac:dyDescent="0.25">
      <c r="A137" s="1" t="s">
        <v>84</v>
      </c>
      <c r="B137" s="4" t="s">
        <v>16</v>
      </c>
      <c r="C137" s="4"/>
      <c r="D137" s="2"/>
      <c r="E137" s="2"/>
      <c r="F137" s="2"/>
      <c r="G137" s="2"/>
      <c r="H137" s="2">
        <v>7000</v>
      </c>
      <c r="I137" s="2"/>
      <c r="J137" s="2">
        <v>21577</v>
      </c>
      <c r="K137" s="2">
        <v>21577</v>
      </c>
      <c r="L137" s="2">
        <v>204</v>
      </c>
      <c r="M137" s="2">
        <v>10000</v>
      </c>
      <c r="N137" s="2"/>
      <c r="O137" s="2"/>
      <c r="P137" s="2"/>
      <c r="Q137" s="2">
        <v>0</v>
      </c>
      <c r="R137" s="2"/>
      <c r="S137" s="2"/>
      <c r="T137" s="2"/>
      <c r="U137" s="2"/>
      <c r="V137" s="2">
        <v>350</v>
      </c>
      <c r="W137" s="10">
        <v>325</v>
      </c>
      <c r="X137" s="10">
        <v>500</v>
      </c>
    </row>
    <row r="138" spans="1:24" ht="16.5" customHeight="1" x14ac:dyDescent="0.25">
      <c r="A138" s="1" t="s">
        <v>84</v>
      </c>
      <c r="B138" s="4" t="s">
        <v>15</v>
      </c>
      <c r="C138" s="4"/>
      <c r="D138" s="2"/>
      <c r="E138" s="2"/>
      <c r="F138" s="2"/>
      <c r="G138" s="2"/>
      <c r="H138" s="2"/>
      <c r="I138" s="2"/>
      <c r="J138" s="2"/>
      <c r="K138" s="2"/>
      <c r="L138" s="2"/>
      <c r="M138" s="2">
        <v>2006</v>
      </c>
      <c r="N138" s="2">
        <v>5200</v>
      </c>
      <c r="O138" s="2"/>
      <c r="P138" s="2">
        <v>6</v>
      </c>
      <c r="Q138" s="2">
        <v>0</v>
      </c>
      <c r="R138" s="2"/>
      <c r="S138" s="2"/>
      <c r="T138" s="2"/>
      <c r="U138" s="2"/>
      <c r="V138" s="2"/>
      <c r="W138" s="10"/>
      <c r="X138" s="10"/>
    </row>
    <row r="139" spans="1:24" ht="16.5" customHeight="1" x14ac:dyDescent="0.25">
      <c r="A139" s="1" t="s">
        <v>84</v>
      </c>
      <c r="B139" s="4" t="s">
        <v>1039</v>
      </c>
      <c r="C139" s="4"/>
      <c r="D139" s="2">
        <v>2700</v>
      </c>
      <c r="E139" s="2"/>
      <c r="F139" s="2"/>
      <c r="G139" s="2"/>
      <c r="H139" s="2">
        <v>5468</v>
      </c>
      <c r="I139" s="2">
        <v>35390</v>
      </c>
      <c r="J139" s="2">
        <v>49050</v>
      </c>
      <c r="K139" s="2">
        <v>11100</v>
      </c>
      <c r="L139" s="2">
        <v>156399</v>
      </c>
      <c r="M139" s="2">
        <v>2880</v>
      </c>
      <c r="N139" s="2">
        <v>1880</v>
      </c>
      <c r="O139" s="2">
        <v>3529</v>
      </c>
      <c r="P139" s="2">
        <v>500</v>
      </c>
      <c r="Q139" s="2">
        <v>0</v>
      </c>
      <c r="R139" s="2"/>
      <c r="S139" s="2"/>
      <c r="T139" s="2"/>
      <c r="U139" s="2"/>
      <c r="V139" s="2"/>
      <c r="W139" s="10"/>
      <c r="X139" s="10"/>
    </row>
    <row r="140" spans="1:24" ht="16.5" customHeight="1" x14ac:dyDescent="0.25">
      <c r="A140" s="1" t="s">
        <v>84</v>
      </c>
      <c r="B140" s="4" t="s">
        <v>1675</v>
      </c>
      <c r="C140" s="4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>
        <v>382408</v>
      </c>
      <c r="T140" s="2">
        <v>786026</v>
      </c>
      <c r="U140" s="2">
        <v>126676</v>
      </c>
      <c r="V140" s="2">
        <v>959825</v>
      </c>
      <c r="W140" s="10">
        <v>763349</v>
      </c>
      <c r="X140" s="10">
        <v>1005457</v>
      </c>
    </row>
    <row r="141" spans="1:24" ht="16.5" customHeight="1" x14ac:dyDescent="0.25">
      <c r="A141" s="1" t="s">
        <v>84</v>
      </c>
      <c r="B141" s="4" t="s">
        <v>1040</v>
      </c>
      <c r="C141" s="4"/>
      <c r="D141" s="2">
        <v>4660</v>
      </c>
      <c r="E141" s="2"/>
      <c r="F141" s="2">
        <v>40000</v>
      </c>
      <c r="G141" s="2"/>
      <c r="H141" s="2">
        <v>108760</v>
      </c>
      <c r="I141" s="2">
        <v>102168</v>
      </c>
      <c r="J141" s="2">
        <v>299927</v>
      </c>
      <c r="K141" s="2">
        <v>23013</v>
      </c>
      <c r="L141" s="2">
        <v>198668</v>
      </c>
      <c r="M141" s="2">
        <v>101993</v>
      </c>
      <c r="N141" s="2">
        <v>28610</v>
      </c>
      <c r="O141" s="2"/>
      <c r="P141" s="2">
        <v>14117</v>
      </c>
      <c r="Q141" s="2">
        <v>200</v>
      </c>
      <c r="R141" s="2">
        <v>375</v>
      </c>
      <c r="S141" s="2"/>
      <c r="T141" s="2"/>
      <c r="U141" s="2">
        <v>2000</v>
      </c>
      <c r="V141" s="2">
        <v>125</v>
      </c>
      <c r="W141" s="10">
        <v>10100</v>
      </c>
      <c r="X141" s="10">
        <v>516</v>
      </c>
    </row>
    <row r="142" spans="1:24" ht="16.5" customHeight="1" x14ac:dyDescent="0.25">
      <c r="A142" s="1" t="s">
        <v>84</v>
      </c>
      <c r="B142" s="4" t="s">
        <v>1240</v>
      </c>
      <c r="C142" s="4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>
        <v>95</v>
      </c>
      <c r="U142" s="2"/>
      <c r="V142" s="2"/>
      <c r="W142" s="10"/>
      <c r="X142" s="10"/>
    </row>
    <row r="143" spans="1:24" ht="16.5" customHeight="1" x14ac:dyDescent="0.25">
      <c r="A143" s="1" t="s">
        <v>84</v>
      </c>
      <c r="B143" s="4" t="s">
        <v>17</v>
      </c>
      <c r="C143" s="4"/>
      <c r="D143" s="2">
        <v>27700</v>
      </c>
      <c r="E143" s="2"/>
      <c r="F143" s="2"/>
      <c r="G143" s="2"/>
      <c r="H143" s="2">
        <v>35627</v>
      </c>
      <c r="I143" s="2">
        <v>2500</v>
      </c>
      <c r="J143" s="2">
        <v>1500</v>
      </c>
      <c r="K143" s="2">
        <v>14163</v>
      </c>
      <c r="L143" s="2">
        <v>4500</v>
      </c>
      <c r="M143" s="2">
        <v>100</v>
      </c>
      <c r="N143" s="2"/>
      <c r="O143" s="2"/>
      <c r="P143" s="2">
        <v>50000</v>
      </c>
      <c r="Q143" s="2">
        <v>50000</v>
      </c>
      <c r="R143" s="2"/>
      <c r="S143" s="2"/>
      <c r="T143" s="2"/>
      <c r="U143" s="2"/>
      <c r="V143" s="2">
        <v>258742</v>
      </c>
      <c r="W143" s="10">
        <v>20000</v>
      </c>
      <c r="X143" s="10"/>
    </row>
    <row r="144" spans="1:24" ht="16.5" customHeight="1" x14ac:dyDescent="0.25">
      <c r="A144" s="1" t="s">
        <v>84</v>
      </c>
      <c r="B144" s="1" t="s">
        <v>92</v>
      </c>
      <c r="C144" s="1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>
        <v>200</v>
      </c>
      <c r="P144" s="2"/>
      <c r="Q144" s="2">
        <v>0</v>
      </c>
      <c r="R144" s="2"/>
      <c r="S144" s="2"/>
      <c r="T144" s="2"/>
      <c r="U144" s="2"/>
      <c r="V144" s="2"/>
      <c r="W144" s="10"/>
      <c r="X144" s="10"/>
    </row>
    <row r="145" spans="1:24" ht="16.5" customHeight="1" x14ac:dyDescent="0.25">
      <c r="A145" s="1" t="s">
        <v>84</v>
      </c>
      <c r="B145" s="1" t="s">
        <v>93</v>
      </c>
      <c r="C145" s="1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>
        <v>10000</v>
      </c>
      <c r="P145" s="2"/>
      <c r="Q145" s="2">
        <v>0</v>
      </c>
      <c r="R145" s="2"/>
      <c r="S145" s="2"/>
      <c r="T145" s="2"/>
      <c r="U145" s="2"/>
      <c r="V145" s="2"/>
      <c r="W145" s="10"/>
      <c r="X145" s="10"/>
    </row>
    <row r="146" spans="1:24" ht="16.5" customHeight="1" x14ac:dyDescent="0.25">
      <c r="A146" s="1" t="s">
        <v>84</v>
      </c>
      <c r="B146" s="4" t="s">
        <v>1041</v>
      </c>
      <c r="C146" s="4"/>
      <c r="D146" s="2">
        <v>112350</v>
      </c>
      <c r="E146" s="2">
        <v>33337</v>
      </c>
      <c r="F146" s="2">
        <v>18000</v>
      </c>
      <c r="G146" s="2"/>
      <c r="H146" s="2">
        <v>175359</v>
      </c>
      <c r="I146" s="2">
        <v>20000</v>
      </c>
      <c r="J146" s="2">
        <v>604500</v>
      </c>
      <c r="K146" s="2">
        <v>301956</v>
      </c>
      <c r="L146" s="2">
        <v>190798</v>
      </c>
      <c r="M146" s="2">
        <v>105590</v>
      </c>
      <c r="N146" s="2">
        <v>105552</v>
      </c>
      <c r="O146" s="2">
        <v>148476</v>
      </c>
      <c r="P146" s="2">
        <v>72370</v>
      </c>
      <c r="Q146" s="2">
        <v>38350</v>
      </c>
      <c r="R146" s="2">
        <v>372037</v>
      </c>
      <c r="S146" s="2">
        <v>231500</v>
      </c>
      <c r="T146" s="2">
        <v>265020</v>
      </c>
      <c r="U146" s="2">
        <v>128546</v>
      </c>
      <c r="V146" s="2">
        <v>163710</v>
      </c>
      <c r="W146" s="10">
        <v>66910</v>
      </c>
      <c r="X146" s="10">
        <v>340446</v>
      </c>
    </row>
    <row r="147" spans="1:24" ht="16.5" customHeight="1" x14ac:dyDescent="0.25">
      <c r="A147" s="1" t="s">
        <v>84</v>
      </c>
      <c r="B147" s="4" t="s">
        <v>94</v>
      </c>
      <c r="C147" s="4"/>
      <c r="D147" s="2">
        <v>136482</v>
      </c>
      <c r="E147" s="2">
        <v>143765</v>
      </c>
      <c r="F147" s="2">
        <v>190884</v>
      </c>
      <c r="G147" s="2">
        <v>150000</v>
      </c>
      <c r="H147" s="2">
        <v>717964</v>
      </c>
      <c r="I147" s="2">
        <v>1010293</v>
      </c>
      <c r="J147" s="2">
        <v>2399644</v>
      </c>
      <c r="K147" s="2">
        <v>2087619</v>
      </c>
      <c r="L147" s="2">
        <v>1293572</v>
      </c>
      <c r="M147" s="2">
        <v>1001340</v>
      </c>
      <c r="N147" s="2">
        <v>423570</v>
      </c>
      <c r="O147" s="2">
        <v>163046</v>
      </c>
      <c r="P147" s="2">
        <v>69511</v>
      </c>
      <c r="Q147" s="2">
        <v>83600</v>
      </c>
      <c r="R147" s="2">
        <v>165130</v>
      </c>
      <c r="S147" s="2">
        <v>34324</v>
      </c>
      <c r="T147" s="2">
        <v>30559</v>
      </c>
      <c r="U147" s="2">
        <v>11000</v>
      </c>
      <c r="V147" s="2">
        <v>22025</v>
      </c>
      <c r="W147" s="10">
        <v>79900</v>
      </c>
      <c r="X147" s="10">
        <v>27886</v>
      </c>
    </row>
    <row r="148" spans="1:24" ht="16.5" customHeight="1" x14ac:dyDescent="0.25">
      <c r="A148" s="1" t="s">
        <v>84</v>
      </c>
      <c r="B148" s="4" t="s">
        <v>2779</v>
      </c>
      <c r="C148" s="4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10"/>
      <c r="X148" s="10">
        <v>51705</v>
      </c>
    </row>
    <row r="149" spans="1:24" ht="16.5" customHeight="1" x14ac:dyDescent="0.25">
      <c r="A149" s="1" t="s">
        <v>84</v>
      </c>
      <c r="B149" s="5" t="s">
        <v>2092</v>
      </c>
      <c r="C149" s="5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>
        <v>1524</v>
      </c>
      <c r="W149" s="10">
        <v>1673</v>
      </c>
      <c r="X149" s="10">
        <v>469</v>
      </c>
    </row>
    <row r="150" spans="1:24" ht="16.5" customHeight="1" x14ac:dyDescent="0.25">
      <c r="A150" s="1" t="s">
        <v>84</v>
      </c>
      <c r="B150" s="5" t="s">
        <v>2528</v>
      </c>
      <c r="C150" s="5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10">
        <v>1000</v>
      </c>
      <c r="X150" s="10">
        <v>804</v>
      </c>
    </row>
    <row r="151" spans="1:24" ht="16.5" customHeight="1" x14ac:dyDescent="0.25">
      <c r="A151" s="1" t="s">
        <v>84</v>
      </c>
      <c r="B151" s="5" t="s">
        <v>2529</v>
      </c>
      <c r="C151" s="5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10">
        <v>22540</v>
      </c>
      <c r="X151" s="10">
        <v>3300</v>
      </c>
    </row>
    <row r="152" spans="1:24" ht="16.5" customHeight="1" x14ac:dyDescent="0.25">
      <c r="A152" s="1" t="s">
        <v>84</v>
      </c>
      <c r="B152" s="4" t="s">
        <v>1241</v>
      </c>
      <c r="C152" s="4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>
        <v>57</v>
      </c>
      <c r="U152" s="2"/>
      <c r="V152" s="2">
        <v>26163</v>
      </c>
      <c r="W152" s="10"/>
      <c r="X152" s="10"/>
    </row>
    <row r="153" spans="1:24" ht="16.5" customHeight="1" x14ac:dyDescent="0.25">
      <c r="A153" s="1" t="s">
        <v>84</v>
      </c>
      <c r="B153" s="4" t="s">
        <v>2093</v>
      </c>
      <c r="C153" s="4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>
        <v>580</v>
      </c>
      <c r="W153" s="10">
        <v>200</v>
      </c>
      <c r="X153" s="10">
        <v>1776</v>
      </c>
    </row>
    <row r="154" spans="1:24" ht="16.5" customHeight="1" x14ac:dyDescent="0.25">
      <c r="A154" s="1" t="s">
        <v>84</v>
      </c>
      <c r="B154" s="5" t="s">
        <v>1917</v>
      </c>
      <c r="C154" s="5"/>
      <c r="D154" s="2"/>
      <c r="E154" s="2"/>
      <c r="F154" s="2"/>
      <c r="G154" s="2"/>
      <c r="H154" s="2"/>
      <c r="I154" s="2"/>
      <c r="J154" s="2"/>
      <c r="K154" s="2"/>
      <c r="L154" s="2"/>
      <c r="M154" s="2">
        <v>9515</v>
      </c>
      <c r="N154" s="2">
        <v>24792</v>
      </c>
      <c r="O154" s="2"/>
      <c r="P154" s="2"/>
      <c r="Q154" s="2">
        <v>0</v>
      </c>
      <c r="R154" s="2"/>
      <c r="S154" s="2">
        <v>38138</v>
      </c>
      <c r="T154" s="2">
        <v>131300</v>
      </c>
      <c r="U154" s="2"/>
      <c r="V154" s="2">
        <v>4780</v>
      </c>
      <c r="W154" s="10">
        <v>852</v>
      </c>
      <c r="X154" s="10">
        <v>512</v>
      </c>
    </row>
    <row r="155" spans="1:24" ht="16.5" customHeight="1" x14ac:dyDescent="0.25">
      <c r="A155" s="1" t="s">
        <v>84</v>
      </c>
      <c r="B155" s="5" t="s">
        <v>2790</v>
      </c>
      <c r="C155" s="5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10"/>
      <c r="X155" s="10">
        <v>3120</v>
      </c>
    </row>
    <row r="156" spans="1:24" ht="16.5" customHeight="1" x14ac:dyDescent="0.25">
      <c r="A156" s="1" t="s">
        <v>84</v>
      </c>
      <c r="B156" s="4" t="s">
        <v>18</v>
      </c>
      <c r="C156" s="4"/>
      <c r="D156" s="2">
        <v>2000</v>
      </c>
      <c r="E156" s="2">
        <v>3600</v>
      </c>
      <c r="F156" s="2"/>
      <c r="G156" s="2"/>
      <c r="H156" s="2">
        <v>8200</v>
      </c>
      <c r="I156" s="2">
        <v>8200</v>
      </c>
      <c r="J156" s="2"/>
      <c r="K156" s="2"/>
      <c r="L156" s="2"/>
      <c r="M156" s="2"/>
      <c r="N156" s="2"/>
      <c r="O156" s="2"/>
      <c r="P156" s="2"/>
      <c r="Q156" s="2">
        <v>0</v>
      </c>
      <c r="R156" s="2"/>
      <c r="S156" s="2"/>
      <c r="T156" s="2"/>
      <c r="U156" s="2"/>
      <c r="V156" s="2"/>
      <c r="W156" s="10"/>
      <c r="X156" s="10"/>
    </row>
    <row r="157" spans="1:24" ht="16.5" customHeight="1" x14ac:dyDescent="0.25">
      <c r="A157" s="1" t="s">
        <v>84</v>
      </c>
      <c r="B157" s="4" t="s">
        <v>1676</v>
      </c>
      <c r="C157" s="4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>
        <v>129125</v>
      </c>
      <c r="T157" s="2">
        <v>470512</v>
      </c>
      <c r="U157" s="2">
        <v>107712</v>
      </c>
      <c r="V157" s="2">
        <v>426759</v>
      </c>
      <c r="W157" s="10">
        <v>584879</v>
      </c>
      <c r="X157" s="10">
        <v>273433</v>
      </c>
    </row>
    <row r="158" spans="1:24" ht="16.5" customHeight="1" x14ac:dyDescent="0.25">
      <c r="A158" s="1" t="s">
        <v>84</v>
      </c>
      <c r="B158" s="4" t="s">
        <v>1242</v>
      </c>
      <c r="C158" s="4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>
        <v>4040</v>
      </c>
      <c r="U158" s="2"/>
      <c r="V158" s="2">
        <v>1050</v>
      </c>
      <c r="W158" s="10"/>
      <c r="X158" s="10">
        <v>300</v>
      </c>
    </row>
    <row r="159" spans="1:24" ht="16.5" customHeight="1" x14ac:dyDescent="0.25">
      <c r="A159" s="1" t="s">
        <v>84</v>
      </c>
      <c r="B159" s="4" t="s">
        <v>87</v>
      </c>
      <c r="C159" s="4"/>
      <c r="D159" s="2">
        <v>20600</v>
      </c>
      <c r="E159" s="2">
        <v>11500</v>
      </c>
      <c r="F159" s="2"/>
      <c r="G159" s="2"/>
      <c r="H159" s="2">
        <v>25460</v>
      </c>
      <c r="I159" s="2">
        <v>22500</v>
      </c>
      <c r="J159" s="2">
        <v>23355</v>
      </c>
      <c r="K159" s="2"/>
      <c r="L159" s="2">
        <v>12295</v>
      </c>
      <c r="M159" s="2">
        <v>55500</v>
      </c>
      <c r="N159" s="2">
        <v>20000</v>
      </c>
      <c r="O159" s="2">
        <v>3000</v>
      </c>
      <c r="P159" s="2">
        <v>6000</v>
      </c>
      <c r="Q159" s="2">
        <v>6000</v>
      </c>
      <c r="R159" s="2"/>
      <c r="S159" s="2">
        <v>200</v>
      </c>
      <c r="T159" s="2">
        <v>200</v>
      </c>
      <c r="U159" s="2"/>
      <c r="V159" s="2"/>
      <c r="W159" s="10"/>
      <c r="X159" s="10"/>
    </row>
    <row r="160" spans="1:24" ht="16.5" customHeight="1" x14ac:dyDescent="0.25">
      <c r="A160" s="1" t="s">
        <v>84</v>
      </c>
      <c r="B160" s="4" t="s">
        <v>20</v>
      </c>
      <c r="C160" s="4"/>
      <c r="D160" s="2">
        <v>1500</v>
      </c>
      <c r="E160" s="2">
        <v>12000</v>
      </c>
      <c r="F160" s="2"/>
      <c r="G160" s="2"/>
      <c r="H160" s="2"/>
      <c r="I160" s="2">
        <v>13800</v>
      </c>
      <c r="J160" s="2"/>
      <c r="K160" s="2"/>
      <c r="L160" s="2"/>
      <c r="M160" s="2">
        <v>19073</v>
      </c>
      <c r="N160" s="2">
        <v>2500</v>
      </c>
      <c r="O160" s="2">
        <v>25839</v>
      </c>
      <c r="P160" s="2"/>
      <c r="Q160" s="2">
        <v>6200</v>
      </c>
      <c r="R160" s="2"/>
      <c r="S160" s="2">
        <v>500</v>
      </c>
      <c r="T160" s="2"/>
      <c r="U160" s="2">
        <v>107</v>
      </c>
      <c r="V160" s="2"/>
      <c r="W160" s="10">
        <v>2467</v>
      </c>
      <c r="X160" s="10"/>
    </row>
    <row r="161" spans="1:24" ht="16.5" customHeight="1" x14ac:dyDescent="0.25">
      <c r="A161" s="1" t="s">
        <v>84</v>
      </c>
      <c r="B161" s="4" t="s">
        <v>1243</v>
      </c>
      <c r="C161" s="4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>
        <v>106</v>
      </c>
      <c r="U161" s="2"/>
      <c r="V161" s="2"/>
      <c r="W161" s="10"/>
      <c r="X161" s="10"/>
    </row>
    <row r="162" spans="1:24" ht="16.5" customHeight="1" x14ac:dyDescent="0.25">
      <c r="A162" s="1" t="s">
        <v>84</v>
      </c>
      <c r="B162" s="4" t="s">
        <v>19</v>
      </c>
      <c r="C162" s="4"/>
      <c r="D162" s="2"/>
      <c r="E162" s="2"/>
      <c r="F162" s="2"/>
      <c r="G162" s="2"/>
      <c r="H162" s="2">
        <v>6000</v>
      </c>
      <c r="I162" s="2"/>
      <c r="J162" s="2">
        <v>7228</v>
      </c>
      <c r="K162" s="2">
        <v>200</v>
      </c>
      <c r="L162" s="2">
        <v>4500</v>
      </c>
      <c r="M162" s="2">
        <v>700</v>
      </c>
      <c r="N162" s="2"/>
      <c r="O162" s="2"/>
      <c r="P162" s="2"/>
      <c r="Q162" s="2">
        <v>0</v>
      </c>
      <c r="R162" s="2">
        <v>10000</v>
      </c>
      <c r="S162" s="2">
        <v>10000</v>
      </c>
      <c r="T162" s="2"/>
      <c r="U162" s="2">
        <v>15000</v>
      </c>
      <c r="V162" s="2">
        <v>10000</v>
      </c>
      <c r="W162" s="10"/>
      <c r="X162" s="10"/>
    </row>
    <row r="163" spans="1:24" ht="16.5" customHeight="1" x14ac:dyDescent="0.25">
      <c r="A163" s="1" t="s">
        <v>84</v>
      </c>
      <c r="B163" s="4" t="s">
        <v>1244</v>
      </c>
      <c r="C163" s="4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>
        <v>15507</v>
      </c>
      <c r="T163" s="2">
        <v>3110</v>
      </c>
      <c r="U163" s="2"/>
      <c r="V163" s="2"/>
      <c r="W163" s="10"/>
      <c r="X163" s="10"/>
    </row>
    <row r="164" spans="1:24" ht="16.5" customHeight="1" x14ac:dyDescent="0.25">
      <c r="A164" s="1" t="s">
        <v>84</v>
      </c>
      <c r="B164" s="4" t="s">
        <v>1677</v>
      </c>
      <c r="C164" s="4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>
        <v>10290</v>
      </c>
      <c r="T164" s="2">
        <v>81798</v>
      </c>
      <c r="U164" s="2">
        <v>52498</v>
      </c>
      <c r="V164" s="2">
        <v>848</v>
      </c>
      <c r="W164" s="10">
        <v>737</v>
      </c>
      <c r="X164" s="10">
        <v>836</v>
      </c>
    </row>
    <row r="165" spans="1:24" ht="16.5" customHeight="1" x14ac:dyDescent="0.25">
      <c r="A165" s="1" t="s">
        <v>84</v>
      </c>
      <c r="B165" s="4" t="s">
        <v>21</v>
      </c>
      <c r="C165" s="4"/>
      <c r="D165" s="2">
        <v>500</v>
      </c>
      <c r="E165" s="2">
        <v>20000</v>
      </c>
      <c r="F165" s="2"/>
      <c r="G165" s="2"/>
      <c r="H165" s="2">
        <v>1900</v>
      </c>
      <c r="I165" s="2">
        <v>1800</v>
      </c>
      <c r="J165" s="2">
        <v>41800</v>
      </c>
      <c r="K165" s="2"/>
      <c r="L165" s="2"/>
      <c r="M165" s="2"/>
      <c r="N165" s="2"/>
      <c r="O165" s="2"/>
      <c r="P165" s="2"/>
      <c r="Q165" s="2">
        <v>0</v>
      </c>
      <c r="R165" s="2"/>
      <c r="S165" s="2"/>
      <c r="T165" s="2"/>
      <c r="U165" s="2"/>
      <c r="V165" s="2"/>
      <c r="W165" s="10"/>
      <c r="X165" s="10"/>
    </row>
    <row r="166" spans="1:24" ht="16.5" customHeight="1" x14ac:dyDescent="0.25">
      <c r="A166" s="1" t="s">
        <v>84</v>
      </c>
      <c r="B166" s="5" t="s">
        <v>1678</v>
      </c>
      <c r="C166" s="5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>
        <v>256890</v>
      </c>
      <c r="O166" s="2"/>
      <c r="P166" s="2"/>
      <c r="Q166" s="2">
        <v>0</v>
      </c>
      <c r="R166" s="2">
        <v>29000</v>
      </c>
      <c r="S166" s="2">
        <v>700000</v>
      </c>
      <c r="T166" s="2">
        <v>4600</v>
      </c>
      <c r="U166" s="2"/>
      <c r="V166" s="2">
        <v>193235</v>
      </c>
      <c r="W166" s="10">
        <v>43530</v>
      </c>
      <c r="X166" s="10">
        <v>28794</v>
      </c>
    </row>
    <row r="167" spans="1:24" ht="16.5" customHeight="1" x14ac:dyDescent="0.25">
      <c r="A167" s="1" t="s">
        <v>84</v>
      </c>
      <c r="B167" s="5" t="s">
        <v>89</v>
      </c>
      <c r="C167" s="5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>
        <v>18240</v>
      </c>
      <c r="O167" s="2">
        <v>20</v>
      </c>
      <c r="P167" s="2"/>
      <c r="Q167" s="2">
        <v>0</v>
      </c>
      <c r="R167" s="2"/>
      <c r="S167" s="2"/>
      <c r="T167" s="2"/>
      <c r="U167" s="2"/>
      <c r="V167" s="2">
        <v>1000</v>
      </c>
      <c r="W167" s="10"/>
      <c r="X167" s="10"/>
    </row>
    <row r="168" spans="1:24" ht="16.5" customHeight="1" x14ac:dyDescent="0.25">
      <c r="A168" s="1" t="s">
        <v>84</v>
      </c>
      <c r="B168" s="5" t="s">
        <v>88</v>
      </c>
      <c r="C168" s="5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>
        <v>18660</v>
      </c>
      <c r="O168" s="2">
        <v>20</v>
      </c>
      <c r="P168" s="2"/>
      <c r="Q168" s="2">
        <v>0</v>
      </c>
      <c r="R168" s="2"/>
      <c r="S168" s="2"/>
      <c r="T168" s="2"/>
      <c r="U168" s="2"/>
      <c r="V168" s="2"/>
      <c r="W168" s="10"/>
      <c r="X168" s="10"/>
    </row>
    <row r="169" spans="1:24" ht="16.5" customHeight="1" x14ac:dyDescent="0.25">
      <c r="A169" s="1" t="s">
        <v>84</v>
      </c>
      <c r="B169" s="5" t="s">
        <v>22</v>
      </c>
      <c r="C169" s="5"/>
      <c r="D169" s="2">
        <v>5714</v>
      </c>
      <c r="E169" s="2"/>
      <c r="F169" s="2">
        <v>3000</v>
      </c>
      <c r="G169" s="2"/>
      <c r="H169" s="2">
        <v>126460</v>
      </c>
      <c r="I169" s="2">
        <v>115288</v>
      </c>
      <c r="J169" s="2">
        <v>31170</v>
      </c>
      <c r="K169" s="2"/>
      <c r="L169" s="2">
        <v>16930</v>
      </c>
      <c r="M169" s="2">
        <v>4600</v>
      </c>
      <c r="N169" s="2"/>
      <c r="O169" s="2">
        <v>25</v>
      </c>
      <c r="P169" s="2"/>
      <c r="Q169" s="2">
        <v>0</v>
      </c>
      <c r="R169" s="2"/>
      <c r="S169" s="2"/>
      <c r="T169" s="2"/>
      <c r="U169" s="2"/>
      <c r="V169" s="2"/>
      <c r="W169" s="10"/>
      <c r="X169" s="10"/>
    </row>
    <row r="170" spans="1:24" ht="16.5" customHeight="1" x14ac:dyDescent="0.25">
      <c r="A170" s="1" t="s">
        <v>84</v>
      </c>
      <c r="B170" s="5" t="s">
        <v>2094</v>
      </c>
      <c r="C170" s="5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>
        <v>177</v>
      </c>
      <c r="W170" s="10"/>
      <c r="X170" s="10"/>
    </row>
    <row r="171" spans="1:24" ht="16.5" customHeight="1" x14ac:dyDescent="0.25">
      <c r="A171" s="1" t="s">
        <v>84</v>
      </c>
      <c r="B171" s="5" t="s">
        <v>1079</v>
      </c>
      <c r="C171" s="5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>
        <v>200000</v>
      </c>
      <c r="S171" s="2"/>
      <c r="T171" s="2"/>
      <c r="U171" s="2"/>
      <c r="V171" s="2">
        <v>55420</v>
      </c>
      <c r="W171" s="10"/>
      <c r="X171" s="10"/>
    </row>
    <row r="172" spans="1:24" ht="16.5" customHeight="1" x14ac:dyDescent="0.25">
      <c r="A172" s="1" t="s">
        <v>84</v>
      </c>
      <c r="B172" s="5" t="s">
        <v>1080</v>
      </c>
      <c r="C172" s="5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>
        <v>54000</v>
      </c>
      <c r="S172" s="2"/>
      <c r="T172" s="2"/>
      <c r="U172" s="2"/>
      <c r="V172" s="2"/>
      <c r="W172" s="10"/>
      <c r="X172" s="10"/>
    </row>
    <row r="173" spans="1:24" ht="16.5" customHeight="1" x14ac:dyDescent="0.25">
      <c r="A173" s="1" t="s">
        <v>84</v>
      </c>
      <c r="B173" s="5" t="s">
        <v>1081</v>
      </c>
      <c r="C173" s="5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>
        <v>56000</v>
      </c>
      <c r="S173" s="2">
        <v>600000</v>
      </c>
      <c r="T173" s="2"/>
      <c r="U173" s="2"/>
      <c r="V173" s="2">
        <v>6352</v>
      </c>
      <c r="W173" s="10"/>
      <c r="X173" s="10"/>
    </row>
    <row r="174" spans="1:24" ht="16.5" customHeight="1" x14ac:dyDescent="0.25">
      <c r="A174" s="1" t="s">
        <v>84</v>
      </c>
      <c r="B174" s="5" t="s">
        <v>1082</v>
      </c>
      <c r="C174" s="5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>
        <v>200000</v>
      </c>
      <c r="S174" s="2">
        <v>100000</v>
      </c>
      <c r="T174" s="2"/>
      <c r="U174" s="2"/>
      <c r="V174" s="2">
        <v>30098</v>
      </c>
      <c r="W174" s="10"/>
      <c r="X174" s="10"/>
    </row>
    <row r="175" spans="1:24" ht="16.5" customHeight="1" x14ac:dyDescent="0.25">
      <c r="A175" s="1" t="s">
        <v>84</v>
      </c>
      <c r="B175" s="5" t="s">
        <v>2095</v>
      </c>
      <c r="C175" s="5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>
        <v>31450</v>
      </c>
      <c r="W175" s="10"/>
      <c r="X175" s="10"/>
    </row>
    <row r="176" spans="1:24" ht="16.5" customHeight="1" x14ac:dyDescent="0.25">
      <c r="A176" s="1" t="s">
        <v>84</v>
      </c>
      <c r="B176" s="5" t="s">
        <v>2096</v>
      </c>
      <c r="C176" s="5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>
        <v>2061</v>
      </c>
      <c r="W176" s="10"/>
      <c r="X176" s="10"/>
    </row>
    <row r="177" spans="1:24" ht="16.5" customHeight="1" x14ac:dyDescent="0.25">
      <c r="A177" s="1" t="s">
        <v>84</v>
      </c>
      <c r="B177" s="5" t="s">
        <v>1245</v>
      </c>
      <c r="C177" s="5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>
        <v>24840</v>
      </c>
      <c r="U177" s="2"/>
      <c r="V177" s="2">
        <v>113857</v>
      </c>
      <c r="W177" s="10"/>
      <c r="X177" s="10"/>
    </row>
    <row r="178" spans="1:24" ht="16.5" customHeight="1" x14ac:dyDescent="0.25">
      <c r="A178" s="1" t="s">
        <v>84</v>
      </c>
      <c r="B178" s="5" t="s">
        <v>2097</v>
      </c>
      <c r="C178" s="5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>
        <v>73184</v>
      </c>
      <c r="W178" s="10"/>
      <c r="X178" s="10"/>
    </row>
    <row r="179" spans="1:24" ht="16.5" customHeight="1" x14ac:dyDescent="0.25">
      <c r="A179" s="1" t="s">
        <v>84</v>
      </c>
      <c r="B179" s="5" t="s">
        <v>2098</v>
      </c>
      <c r="C179" s="5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>
        <v>9730</v>
      </c>
      <c r="W179" s="10">
        <v>8660</v>
      </c>
      <c r="X179" s="10"/>
    </row>
    <row r="180" spans="1:24" ht="16.5" customHeight="1" x14ac:dyDescent="0.25">
      <c r="A180" s="1" t="s">
        <v>84</v>
      </c>
      <c r="B180" s="5" t="s">
        <v>1247</v>
      </c>
      <c r="C180" s="5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>
        <v>2000</v>
      </c>
      <c r="U180" s="2"/>
      <c r="V180" s="2"/>
      <c r="W180" s="10"/>
      <c r="X180" s="10"/>
    </row>
    <row r="181" spans="1:24" ht="16.5" customHeight="1" x14ac:dyDescent="0.25">
      <c r="A181" s="1" t="s">
        <v>84</v>
      </c>
      <c r="B181" s="5" t="s">
        <v>1246</v>
      </c>
      <c r="C181" s="5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>
        <v>15160</v>
      </c>
      <c r="U181" s="2"/>
      <c r="V181" s="2"/>
      <c r="W181" s="10"/>
      <c r="X181" s="10"/>
    </row>
    <row r="182" spans="1:24" ht="16.5" customHeight="1" x14ac:dyDescent="0.25">
      <c r="A182" s="1" t="s">
        <v>84</v>
      </c>
      <c r="B182" s="5" t="s">
        <v>1083</v>
      </c>
      <c r="C182" s="5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>
        <v>5100</v>
      </c>
      <c r="S182" s="2"/>
      <c r="T182" s="2"/>
      <c r="U182" s="2"/>
      <c r="V182" s="2"/>
      <c r="W182" s="10"/>
      <c r="X182" s="10"/>
    </row>
    <row r="183" spans="1:24" ht="16.5" customHeight="1" x14ac:dyDescent="0.25">
      <c r="A183" s="1" t="s">
        <v>84</v>
      </c>
      <c r="B183" s="5" t="s">
        <v>1084</v>
      </c>
      <c r="C183" s="5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>
        <v>30000</v>
      </c>
      <c r="S183" s="2">
        <v>100000</v>
      </c>
      <c r="T183" s="2">
        <v>3200</v>
      </c>
      <c r="U183" s="2"/>
      <c r="V183" s="2">
        <v>600</v>
      </c>
      <c r="W183" s="10">
        <v>1775</v>
      </c>
      <c r="X183" s="10">
        <v>2535</v>
      </c>
    </row>
    <row r="184" spans="1:24" ht="16.5" customHeight="1" x14ac:dyDescent="0.25">
      <c r="A184" s="1" t="s">
        <v>84</v>
      </c>
      <c r="B184" s="22" t="s">
        <v>95</v>
      </c>
      <c r="C184" s="5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>
        <v>39</v>
      </c>
      <c r="P184" s="2"/>
      <c r="Q184" s="2">
        <v>0</v>
      </c>
      <c r="R184" s="2"/>
      <c r="S184" s="2"/>
      <c r="T184" s="2"/>
      <c r="U184" s="2"/>
      <c r="V184" s="2">
        <v>500</v>
      </c>
      <c r="W184" s="10"/>
      <c r="X184" s="10"/>
    </row>
    <row r="185" spans="1:24" ht="16.5" customHeight="1" x14ac:dyDescent="0.25">
      <c r="A185" s="1" t="s">
        <v>84</v>
      </c>
      <c r="B185" s="5" t="s">
        <v>23</v>
      </c>
      <c r="C185" s="5"/>
      <c r="D185" s="2">
        <v>12770</v>
      </c>
      <c r="E185" s="2"/>
      <c r="F185" s="2"/>
      <c r="G185" s="2"/>
      <c r="H185" s="2">
        <v>12000</v>
      </c>
      <c r="I185" s="2">
        <v>22000</v>
      </c>
      <c r="J185" s="2">
        <v>808</v>
      </c>
      <c r="K185" s="2">
        <v>5900</v>
      </c>
      <c r="L185" s="2">
        <v>37535</v>
      </c>
      <c r="M185" s="2">
        <v>1000</v>
      </c>
      <c r="N185" s="2">
        <v>108</v>
      </c>
      <c r="O185" s="2">
        <v>5317</v>
      </c>
      <c r="P185" s="2">
        <v>2700</v>
      </c>
      <c r="Q185" s="2">
        <v>0</v>
      </c>
      <c r="R185" s="2"/>
      <c r="S185" s="2"/>
      <c r="T185" s="2"/>
      <c r="U185" s="2"/>
      <c r="V185" s="2"/>
      <c r="W185" s="10"/>
      <c r="X185" s="10"/>
    </row>
    <row r="186" spans="1:24" ht="16.5" customHeight="1" x14ac:dyDescent="0.25">
      <c r="A186" s="1" t="s">
        <v>84</v>
      </c>
      <c r="B186" s="5" t="s">
        <v>2780</v>
      </c>
      <c r="C186" s="5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10"/>
      <c r="X186" s="10">
        <v>45088</v>
      </c>
    </row>
    <row r="187" spans="1:24" ht="16.5" customHeight="1" x14ac:dyDescent="0.25">
      <c r="A187" s="1" t="s">
        <v>84</v>
      </c>
      <c r="B187" s="5" t="s">
        <v>1679</v>
      </c>
      <c r="C187" s="5"/>
      <c r="D187" s="2"/>
      <c r="E187" s="2"/>
      <c r="F187" s="2"/>
      <c r="G187" s="2"/>
      <c r="H187" s="2"/>
      <c r="I187" s="2"/>
      <c r="J187" s="2"/>
      <c r="K187" s="2"/>
      <c r="L187" s="2"/>
      <c r="M187" s="2">
        <v>445221</v>
      </c>
      <c r="N187" s="2">
        <v>162431</v>
      </c>
      <c r="O187" s="2"/>
      <c r="P187" s="2"/>
      <c r="Q187" s="2">
        <v>0</v>
      </c>
      <c r="R187" s="2"/>
      <c r="S187" s="2"/>
      <c r="T187" s="2">
        <v>10400</v>
      </c>
      <c r="U187" s="2"/>
      <c r="V187" s="2">
        <v>98977</v>
      </c>
      <c r="W187" s="10">
        <v>746846</v>
      </c>
      <c r="X187" s="10">
        <v>548915</v>
      </c>
    </row>
    <row r="188" spans="1:24" ht="16.5" customHeight="1" x14ac:dyDescent="0.25">
      <c r="A188" s="1" t="s">
        <v>84</v>
      </c>
      <c r="B188" s="5" t="s">
        <v>2100</v>
      </c>
      <c r="C188" s="5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>
        <v>985</v>
      </c>
      <c r="W188" s="10">
        <v>410</v>
      </c>
      <c r="X188" s="10">
        <v>200</v>
      </c>
    </row>
    <row r="189" spans="1:24" ht="16.5" customHeight="1" x14ac:dyDescent="0.25">
      <c r="A189" s="1" t="s">
        <v>84</v>
      </c>
      <c r="B189" s="5" t="s">
        <v>2532</v>
      </c>
      <c r="C189" s="5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10">
        <v>1863</v>
      </c>
      <c r="X189" s="10">
        <v>320</v>
      </c>
    </row>
    <row r="190" spans="1:24" ht="16.5" customHeight="1" x14ac:dyDescent="0.25">
      <c r="A190" s="1" t="s">
        <v>84</v>
      </c>
      <c r="B190" s="5" t="s">
        <v>2101</v>
      </c>
      <c r="C190" s="5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>
        <v>2970</v>
      </c>
      <c r="W190" s="10">
        <v>1310</v>
      </c>
      <c r="X190" s="10">
        <v>600</v>
      </c>
    </row>
    <row r="191" spans="1:24" ht="16.5" customHeight="1" x14ac:dyDescent="0.25">
      <c r="A191" s="1" t="s">
        <v>84</v>
      </c>
      <c r="B191" s="5" t="s">
        <v>2099</v>
      </c>
      <c r="C191" s="5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>
        <v>0</v>
      </c>
      <c r="R191" s="2"/>
      <c r="S191" s="2"/>
      <c r="T191" s="2"/>
      <c r="U191" s="2"/>
      <c r="V191" s="2">
        <v>990</v>
      </c>
      <c r="W191" s="10">
        <v>1065</v>
      </c>
      <c r="X191" s="10">
        <v>205</v>
      </c>
    </row>
    <row r="192" spans="1:24" ht="16.5" customHeight="1" x14ac:dyDescent="0.25">
      <c r="A192" s="1" t="s">
        <v>84</v>
      </c>
      <c r="B192" s="5" t="s">
        <v>2102</v>
      </c>
      <c r="C192" s="5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>
        <v>6070</v>
      </c>
      <c r="W192" s="10">
        <v>3300</v>
      </c>
      <c r="X192" s="10">
        <v>2500</v>
      </c>
    </row>
    <row r="193" spans="1:24" ht="16.5" customHeight="1" x14ac:dyDescent="0.25">
      <c r="A193" s="1" t="s">
        <v>84</v>
      </c>
      <c r="B193" s="5" t="s">
        <v>2103</v>
      </c>
      <c r="C193" s="5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>
        <v>1960</v>
      </c>
      <c r="W193" s="10">
        <v>1205</v>
      </c>
      <c r="X193" s="10">
        <v>602</v>
      </c>
    </row>
    <row r="194" spans="1:24" ht="16.5" customHeight="1" x14ac:dyDescent="0.25">
      <c r="A194" s="1" t="s">
        <v>84</v>
      </c>
      <c r="B194" s="5" t="s">
        <v>2104</v>
      </c>
      <c r="C194" s="5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>
        <v>4170</v>
      </c>
      <c r="W194" s="10">
        <v>22880</v>
      </c>
      <c r="X194" s="10">
        <v>5040</v>
      </c>
    </row>
    <row r="195" spans="1:24" ht="16.5" customHeight="1" x14ac:dyDescent="0.25">
      <c r="A195" s="1" t="s">
        <v>84</v>
      </c>
      <c r="B195" s="5" t="s">
        <v>2533</v>
      </c>
      <c r="C195" s="5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10">
        <v>1279</v>
      </c>
      <c r="X195" s="10">
        <v>600</v>
      </c>
    </row>
    <row r="196" spans="1:24" ht="16.5" customHeight="1" x14ac:dyDescent="0.25">
      <c r="A196" s="1" t="s">
        <v>84</v>
      </c>
      <c r="B196" s="5" t="s">
        <v>2531</v>
      </c>
      <c r="C196" s="5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10">
        <v>2290</v>
      </c>
      <c r="X196" s="10"/>
    </row>
    <row r="197" spans="1:24" ht="16.5" customHeight="1" x14ac:dyDescent="0.25">
      <c r="A197" s="1" t="s">
        <v>84</v>
      </c>
      <c r="B197" s="5" t="s">
        <v>2536</v>
      </c>
      <c r="C197" s="5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10">
        <v>767</v>
      </c>
      <c r="X197" s="10">
        <v>504</v>
      </c>
    </row>
    <row r="198" spans="1:24" ht="16.5" customHeight="1" x14ac:dyDescent="0.25">
      <c r="A198" s="1" t="s">
        <v>84</v>
      </c>
      <c r="B198" s="5" t="s">
        <v>2535</v>
      </c>
      <c r="C198" s="5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10">
        <v>1714</v>
      </c>
      <c r="X198" s="10">
        <v>612</v>
      </c>
    </row>
    <row r="199" spans="1:24" ht="16.5" customHeight="1" x14ac:dyDescent="0.25">
      <c r="A199" s="1" t="s">
        <v>84</v>
      </c>
      <c r="B199" s="5" t="s">
        <v>2530</v>
      </c>
      <c r="C199" s="5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10">
        <v>1064</v>
      </c>
      <c r="X199" s="10">
        <v>696</v>
      </c>
    </row>
    <row r="200" spans="1:24" ht="16.5" customHeight="1" x14ac:dyDescent="0.25">
      <c r="A200" s="1" t="s">
        <v>84</v>
      </c>
      <c r="B200" s="5" t="s">
        <v>2534</v>
      </c>
      <c r="C200" s="5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10">
        <v>1753</v>
      </c>
      <c r="X200" s="10">
        <v>1000</v>
      </c>
    </row>
    <row r="201" spans="1:24" ht="16.5" customHeight="1" x14ac:dyDescent="0.25">
      <c r="A201" s="1" t="s">
        <v>84</v>
      </c>
      <c r="B201" s="5" t="s">
        <v>2537</v>
      </c>
      <c r="C201" s="5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10">
        <v>3000</v>
      </c>
      <c r="X201" s="10">
        <v>2008</v>
      </c>
    </row>
    <row r="202" spans="1:24" ht="16.5" customHeight="1" x14ac:dyDescent="0.25">
      <c r="A202" s="1" t="s">
        <v>84</v>
      </c>
      <c r="B202" s="5" t="s">
        <v>24</v>
      </c>
      <c r="C202" s="5"/>
      <c r="D202" s="2">
        <v>235752</v>
      </c>
      <c r="E202" s="2">
        <v>92600</v>
      </c>
      <c r="F202" s="2">
        <v>51000</v>
      </c>
      <c r="G202" s="2">
        <v>51000</v>
      </c>
      <c r="H202" s="2">
        <v>1549587</v>
      </c>
      <c r="I202" s="2">
        <v>2428753</v>
      </c>
      <c r="J202" s="2">
        <v>3319984</v>
      </c>
      <c r="K202" s="2">
        <v>1083363</v>
      </c>
      <c r="L202" s="2">
        <v>2695764</v>
      </c>
      <c r="M202" s="2">
        <v>790990</v>
      </c>
      <c r="N202" s="2">
        <v>727085</v>
      </c>
      <c r="O202" s="2">
        <v>375302</v>
      </c>
      <c r="P202" s="2">
        <v>312318</v>
      </c>
      <c r="Q202" s="2">
        <v>322161</v>
      </c>
      <c r="R202" s="2">
        <v>1423652</v>
      </c>
      <c r="S202" s="2">
        <v>4798471</v>
      </c>
      <c r="T202" s="2">
        <v>1189627</v>
      </c>
      <c r="U202" s="2">
        <v>1536706</v>
      </c>
      <c r="V202" s="2">
        <v>1872799</v>
      </c>
      <c r="W202" s="10">
        <v>2076166</v>
      </c>
      <c r="X202" s="10">
        <v>2139927</v>
      </c>
    </row>
    <row r="203" spans="1:24" ht="16.5" customHeight="1" x14ac:dyDescent="0.25">
      <c r="A203" s="1" t="s">
        <v>84</v>
      </c>
      <c r="B203" s="5" t="s">
        <v>25</v>
      </c>
      <c r="C203" s="5"/>
      <c r="D203" s="2"/>
      <c r="E203" s="2"/>
      <c r="F203" s="2"/>
      <c r="G203" s="2"/>
      <c r="H203" s="2"/>
      <c r="I203" s="2"/>
      <c r="J203" s="2"/>
      <c r="K203" s="2"/>
      <c r="L203" s="2"/>
      <c r="M203" s="2">
        <v>7000</v>
      </c>
      <c r="N203" s="2"/>
      <c r="O203" s="2"/>
      <c r="P203" s="2"/>
      <c r="Q203" s="2">
        <v>0</v>
      </c>
      <c r="R203" s="2"/>
      <c r="S203" s="2"/>
      <c r="T203" s="2"/>
      <c r="U203" s="2"/>
      <c r="V203" s="2"/>
      <c r="W203" s="10"/>
      <c r="X203" s="10"/>
    </row>
    <row r="204" spans="1:24" ht="16.5" customHeight="1" x14ac:dyDescent="0.25">
      <c r="A204" s="1" t="s">
        <v>84</v>
      </c>
      <c r="B204" s="5" t="s">
        <v>2105</v>
      </c>
      <c r="C204" s="5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>
        <v>184</v>
      </c>
      <c r="W204" s="10">
        <v>360</v>
      </c>
      <c r="X204" s="10">
        <v>105</v>
      </c>
    </row>
    <row r="205" spans="1:24" ht="16.5" customHeight="1" x14ac:dyDescent="0.25">
      <c r="A205" s="1" t="s">
        <v>84</v>
      </c>
      <c r="B205" s="5" t="s">
        <v>2538</v>
      </c>
      <c r="C205" s="5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10">
        <v>7140</v>
      </c>
      <c r="X205" s="10">
        <v>2500</v>
      </c>
    </row>
    <row r="206" spans="1:24" ht="16.5" customHeight="1" x14ac:dyDescent="0.25">
      <c r="A206" s="1" t="s">
        <v>84</v>
      </c>
      <c r="B206" s="5" t="s">
        <v>2539</v>
      </c>
      <c r="C206" s="5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10">
        <v>4950</v>
      </c>
      <c r="X206" s="10">
        <v>5100</v>
      </c>
    </row>
    <row r="207" spans="1:24" ht="16.5" customHeight="1" x14ac:dyDescent="0.25">
      <c r="A207" s="1" t="s">
        <v>84</v>
      </c>
      <c r="B207" s="5" t="s">
        <v>2540</v>
      </c>
      <c r="C207" s="5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10">
        <v>18890</v>
      </c>
      <c r="X207" s="10">
        <v>6217</v>
      </c>
    </row>
    <row r="208" spans="1:24" ht="16.5" customHeight="1" x14ac:dyDescent="0.25">
      <c r="A208" s="1" t="s">
        <v>84</v>
      </c>
      <c r="B208" s="5" t="s">
        <v>2541</v>
      </c>
      <c r="C208" s="5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10">
        <v>4478</v>
      </c>
      <c r="X208" s="10">
        <v>2366</v>
      </c>
    </row>
    <row r="209" spans="1:24" ht="16.5" customHeight="1" x14ac:dyDescent="0.25">
      <c r="A209" s="1" t="s">
        <v>84</v>
      </c>
      <c r="B209" s="5" t="s">
        <v>2797</v>
      </c>
      <c r="C209" s="5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10"/>
      <c r="X209" s="10">
        <v>210</v>
      </c>
    </row>
    <row r="210" spans="1:24" ht="16.5" customHeight="1" x14ac:dyDescent="0.25">
      <c r="A210" s="1" t="s">
        <v>84</v>
      </c>
      <c r="B210" s="5" t="s">
        <v>2787</v>
      </c>
      <c r="C210" s="5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10"/>
      <c r="X210" s="10">
        <v>5040</v>
      </c>
    </row>
    <row r="211" spans="1:24" ht="16.5" customHeight="1" x14ac:dyDescent="0.25">
      <c r="A211" s="1" t="s">
        <v>84</v>
      </c>
      <c r="B211" s="5" t="s">
        <v>2542</v>
      </c>
      <c r="C211" s="5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10">
        <v>6401</v>
      </c>
      <c r="X211" s="10">
        <v>99058</v>
      </c>
    </row>
    <row r="212" spans="1:24" ht="16.5" customHeight="1" x14ac:dyDescent="0.25">
      <c r="A212" s="1" t="s">
        <v>84</v>
      </c>
      <c r="B212" s="5" t="s">
        <v>2543</v>
      </c>
      <c r="C212" s="5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10">
        <v>11165</v>
      </c>
      <c r="X212" s="10">
        <v>409774</v>
      </c>
    </row>
    <row r="213" spans="1:24" ht="16.5" customHeight="1" x14ac:dyDescent="0.25">
      <c r="A213" s="1" t="s">
        <v>84</v>
      </c>
      <c r="B213" s="5" t="s">
        <v>2544</v>
      </c>
      <c r="C213" s="5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10">
        <v>1560</v>
      </c>
      <c r="X213" s="10"/>
    </row>
    <row r="214" spans="1:24" ht="16.5" customHeight="1" x14ac:dyDescent="0.25">
      <c r="A214" s="1" t="s">
        <v>84</v>
      </c>
      <c r="B214" s="5" t="s">
        <v>1205</v>
      </c>
      <c r="C214" s="5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10"/>
      <c r="X214" s="10">
        <v>600</v>
      </c>
    </row>
    <row r="215" spans="1:24" ht="16.5" customHeight="1" x14ac:dyDescent="0.25">
      <c r="A215" s="1" t="s">
        <v>84</v>
      </c>
      <c r="B215" s="5" t="s">
        <v>2545</v>
      </c>
      <c r="C215" s="5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10">
        <v>129000</v>
      </c>
      <c r="X215" s="10"/>
    </row>
    <row r="216" spans="1:24" ht="16.5" customHeight="1" x14ac:dyDescent="0.25">
      <c r="A216" s="1" t="s">
        <v>84</v>
      </c>
      <c r="B216" s="5" t="s">
        <v>26</v>
      </c>
      <c r="C216" s="5"/>
      <c r="D216" s="2">
        <v>363868</v>
      </c>
      <c r="E216" s="2">
        <v>150570</v>
      </c>
      <c r="F216" s="2">
        <v>492745</v>
      </c>
      <c r="G216" s="2">
        <v>101000</v>
      </c>
      <c r="H216" s="2">
        <v>531967</v>
      </c>
      <c r="I216" s="2">
        <v>381253</v>
      </c>
      <c r="J216" s="2">
        <v>1686068</v>
      </c>
      <c r="K216" s="2">
        <v>325907</v>
      </c>
      <c r="L216" s="2">
        <v>862599</v>
      </c>
      <c r="M216" s="2">
        <v>1657921</v>
      </c>
      <c r="N216" s="2">
        <v>476282</v>
      </c>
      <c r="O216" s="2">
        <v>226390</v>
      </c>
      <c r="P216" s="2">
        <v>275338</v>
      </c>
      <c r="Q216" s="2">
        <v>164500</v>
      </c>
      <c r="R216" s="2">
        <v>57060</v>
      </c>
      <c r="S216" s="2">
        <v>18005</v>
      </c>
      <c r="T216" s="2">
        <v>460</v>
      </c>
      <c r="U216" s="2">
        <v>2351</v>
      </c>
      <c r="V216" s="2">
        <v>1500</v>
      </c>
      <c r="W216" s="10">
        <v>69374</v>
      </c>
      <c r="X216" s="10">
        <v>3200</v>
      </c>
    </row>
    <row r="217" spans="1:24" ht="16.5" customHeight="1" x14ac:dyDescent="0.25">
      <c r="A217" s="1" t="s">
        <v>84</v>
      </c>
      <c r="B217" s="5" t="s">
        <v>1680</v>
      </c>
      <c r="C217" s="5"/>
      <c r="D217" s="2"/>
      <c r="E217" s="2"/>
      <c r="F217" s="2"/>
      <c r="G217" s="2"/>
      <c r="H217" s="2"/>
      <c r="I217" s="2"/>
      <c r="J217" s="2"/>
      <c r="K217" s="2"/>
      <c r="L217" s="2"/>
      <c r="M217" s="2">
        <v>250000</v>
      </c>
      <c r="N217" s="2">
        <v>150000</v>
      </c>
      <c r="O217" s="2"/>
      <c r="P217" s="2"/>
      <c r="Q217" s="2">
        <v>0</v>
      </c>
      <c r="R217" s="2"/>
      <c r="S217" s="2">
        <v>1318831</v>
      </c>
      <c r="T217" s="2"/>
      <c r="U217" s="2"/>
      <c r="V217" s="2"/>
      <c r="W217" s="10">
        <v>32000</v>
      </c>
      <c r="X217" s="10">
        <v>209000</v>
      </c>
    </row>
    <row r="218" spans="1:24" ht="16.5" customHeight="1" x14ac:dyDescent="0.25">
      <c r="A218" s="1" t="s">
        <v>84</v>
      </c>
      <c r="B218" s="5" t="s">
        <v>2546</v>
      </c>
      <c r="C218" s="5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10">
        <v>17000</v>
      </c>
      <c r="X218" s="10">
        <v>34500</v>
      </c>
    </row>
    <row r="219" spans="1:24" ht="16.5" customHeight="1" x14ac:dyDescent="0.25">
      <c r="A219" s="1" t="s">
        <v>84</v>
      </c>
      <c r="B219" s="5" t="s">
        <v>500</v>
      </c>
      <c r="C219" s="5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>
        <v>280</v>
      </c>
      <c r="U219" s="2"/>
      <c r="V219" s="2">
        <v>13242</v>
      </c>
      <c r="W219" s="10"/>
      <c r="X219" s="10">
        <v>2473</v>
      </c>
    </row>
    <row r="220" spans="1:24" ht="16.5" customHeight="1" x14ac:dyDescent="0.25">
      <c r="A220" s="1" t="s">
        <v>84</v>
      </c>
      <c r="B220" s="5" t="s">
        <v>1681</v>
      </c>
      <c r="C220" s="5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>
        <v>6000</v>
      </c>
      <c r="O220" s="2"/>
      <c r="P220" s="2"/>
      <c r="Q220" s="2">
        <v>0</v>
      </c>
      <c r="R220" s="2"/>
      <c r="S220" s="2">
        <v>91675</v>
      </c>
      <c r="T220" s="2"/>
      <c r="U220" s="2"/>
      <c r="V220" s="2"/>
      <c r="W220" s="10"/>
      <c r="X220" s="10">
        <v>5000</v>
      </c>
    </row>
    <row r="221" spans="1:24" ht="16.5" customHeight="1" x14ac:dyDescent="0.25">
      <c r="A221" s="1" t="s">
        <v>84</v>
      </c>
      <c r="B221" s="5" t="s">
        <v>2106</v>
      </c>
      <c r="C221" s="5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>
        <v>135</v>
      </c>
      <c r="W221" s="10"/>
      <c r="X221" s="10"/>
    </row>
    <row r="222" spans="1:24" ht="16.5" customHeight="1" x14ac:dyDescent="0.25">
      <c r="A222" s="1" t="s">
        <v>84</v>
      </c>
      <c r="B222" s="5" t="s">
        <v>2107</v>
      </c>
      <c r="C222" s="5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>
        <v>140</v>
      </c>
      <c r="W222" s="10"/>
      <c r="X222" s="10">
        <v>19157</v>
      </c>
    </row>
    <row r="223" spans="1:24" ht="16.5" customHeight="1" x14ac:dyDescent="0.25">
      <c r="A223" s="1" t="s">
        <v>84</v>
      </c>
      <c r="B223" s="5" t="s">
        <v>2108</v>
      </c>
      <c r="C223" s="5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>
        <v>130</v>
      </c>
      <c r="W223" s="10"/>
      <c r="X223" s="10"/>
    </row>
    <row r="224" spans="1:24" ht="16.5" customHeight="1" x14ac:dyDescent="0.25">
      <c r="A224" s="1" t="s">
        <v>84</v>
      </c>
      <c r="B224" s="5" t="s">
        <v>2109</v>
      </c>
      <c r="C224" s="5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>
        <v>135</v>
      </c>
      <c r="W224" s="10"/>
      <c r="X224" s="10"/>
    </row>
    <row r="225" spans="1:24" ht="16.5" customHeight="1" x14ac:dyDescent="0.25">
      <c r="A225" s="1" t="s">
        <v>84</v>
      </c>
      <c r="B225" s="5" t="s">
        <v>2110</v>
      </c>
      <c r="C225" s="5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>
        <v>126</v>
      </c>
      <c r="W225" s="10"/>
      <c r="X225" s="10"/>
    </row>
    <row r="226" spans="1:24" ht="16.5" customHeight="1" x14ac:dyDescent="0.25">
      <c r="A226" s="1" t="s">
        <v>84</v>
      </c>
      <c r="B226" s="5" t="s">
        <v>2112</v>
      </c>
      <c r="C226" s="5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>
        <v>105</v>
      </c>
      <c r="W226" s="10"/>
      <c r="X226" s="10"/>
    </row>
    <row r="227" spans="1:24" ht="16.5" customHeight="1" x14ac:dyDescent="0.25">
      <c r="A227" s="1" t="s">
        <v>84</v>
      </c>
      <c r="B227" s="5" t="s">
        <v>2111</v>
      </c>
      <c r="C227" s="5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>
        <v>145</v>
      </c>
      <c r="W227" s="10"/>
      <c r="X227" s="10"/>
    </row>
    <row r="228" spans="1:24" ht="16.5" customHeight="1" x14ac:dyDescent="0.25">
      <c r="A228" s="1" t="s">
        <v>84</v>
      </c>
      <c r="B228" s="5" t="s">
        <v>2782</v>
      </c>
      <c r="C228" s="5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10"/>
      <c r="X228" s="10">
        <v>19147</v>
      </c>
    </row>
    <row r="229" spans="1:24" ht="16.5" customHeight="1" x14ac:dyDescent="0.25">
      <c r="A229" s="1" t="s">
        <v>84</v>
      </c>
      <c r="B229" s="5" t="s">
        <v>2113</v>
      </c>
      <c r="C229" s="5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>
        <v>35220</v>
      </c>
      <c r="W229" s="10">
        <v>37344</v>
      </c>
      <c r="X229" s="10">
        <v>187115</v>
      </c>
    </row>
    <row r="230" spans="1:24" ht="16.5" customHeight="1" x14ac:dyDescent="0.25">
      <c r="A230" s="1" t="s">
        <v>84</v>
      </c>
      <c r="B230" s="5" t="s">
        <v>2114</v>
      </c>
      <c r="C230" s="5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>
        <v>180</v>
      </c>
      <c r="W230" s="10"/>
      <c r="X230" s="10"/>
    </row>
    <row r="231" spans="1:24" ht="16.5" customHeight="1" x14ac:dyDescent="0.25">
      <c r="A231" s="1" t="s">
        <v>84</v>
      </c>
      <c r="B231" s="5" t="s">
        <v>2115</v>
      </c>
      <c r="C231" s="5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>
        <v>30860</v>
      </c>
      <c r="W231" s="10">
        <v>37543</v>
      </c>
      <c r="X231" s="10">
        <v>41994</v>
      </c>
    </row>
    <row r="232" spans="1:24" ht="16.5" customHeight="1" x14ac:dyDescent="0.25">
      <c r="A232" s="1" t="s">
        <v>84</v>
      </c>
      <c r="B232" s="5" t="s">
        <v>2116</v>
      </c>
      <c r="C232" s="5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>
        <v>150</v>
      </c>
      <c r="W232" s="10"/>
      <c r="X232" s="10"/>
    </row>
    <row r="233" spans="1:24" ht="16.5" customHeight="1" x14ac:dyDescent="0.25">
      <c r="A233" s="1" t="s">
        <v>84</v>
      </c>
      <c r="B233" s="5" t="s">
        <v>2120</v>
      </c>
      <c r="C233" s="5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>
        <v>2510</v>
      </c>
      <c r="W233" s="10">
        <v>2081</v>
      </c>
      <c r="X233" s="10">
        <v>9164</v>
      </c>
    </row>
    <row r="234" spans="1:24" ht="16.5" customHeight="1" x14ac:dyDescent="0.25">
      <c r="A234" s="1" t="s">
        <v>84</v>
      </c>
      <c r="B234" s="5" t="s">
        <v>2547</v>
      </c>
      <c r="C234" s="5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10">
        <v>99420</v>
      </c>
      <c r="X234" s="10">
        <v>127837</v>
      </c>
    </row>
    <row r="235" spans="1:24" ht="16.5" customHeight="1" x14ac:dyDescent="0.25">
      <c r="A235" s="1" t="s">
        <v>84</v>
      </c>
      <c r="B235" s="5" t="s">
        <v>2121</v>
      </c>
      <c r="C235" s="5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>
        <v>30050</v>
      </c>
      <c r="W235" s="10">
        <v>116894</v>
      </c>
      <c r="X235" s="10">
        <v>43736</v>
      </c>
    </row>
    <row r="236" spans="1:24" ht="16.5" customHeight="1" x14ac:dyDescent="0.25">
      <c r="A236" s="1" t="s">
        <v>84</v>
      </c>
      <c r="B236" s="5" t="s">
        <v>2117</v>
      </c>
      <c r="C236" s="5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>
        <v>37860</v>
      </c>
      <c r="W236" s="10">
        <v>47104</v>
      </c>
      <c r="X236" s="10">
        <v>94149</v>
      </c>
    </row>
    <row r="237" spans="1:24" ht="16.5" customHeight="1" x14ac:dyDescent="0.25">
      <c r="A237" s="1" t="s">
        <v>84</v>
      </c>
      <c r="B237" s="5" t="s">
        <v>2118</v>
      </c>
      <c r="C237" s="5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>
        <v>5120</v>
      </c>
      <c r="W237" s="10">
        <v>16544</v>
      </c>
      <c r="X237" s="10">
        <v>17905</v>
      </c>
    </row>
    <row r="238" spans="1:24" ht="16.5" customHeight="1" x14ac:dyDescent="0.25">
      <c r="A238" s="1" t="s">
        <v>84</v>
      </c>
      <c r="B238" s="5" t="s">
        <v>2123</v>
      </c>
      <c r="C238" s="5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>
        <v>140</v>
      </c>
      <c r="W238" s="10"/>
      <c r="X238" s="10"/>
    </row>
    <row r="239" spans="1:24" ht="16.5" customHeight="1" x14ac:dyDescent="0.25">
      <c r="A239" s="1" t="s">
        <v>84</v>
      </c>
      <c r="B239" s="5" t="s">
        <v>2119</v>
      </c>
      <c r="C239" s="5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>
        <v>13350</v>
      </c>
      <c r="W239" s="10">
        <v>55024</v>
      </c>
      <c r="X239" s="10">
        <v>223267</v>
      </c>
    </row>
    <row r="240" spans="1:24" ht="16.5" customHeight="1" x14ac:dyDescent="0.25">
      <c r="A240" s="1" t="s">
        <v>84</v>
      </c>
      <c r="B240" s="5" t="s">
        <v>2124</v>
      </c>
      <c r="C240" s="5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>
        <v>135</v>
      </c>
      <c r="W240" s="10"/>
      <c r="X240" s="10"/>
    </row>
    <row r="241" spans="1:24" ht="16.5" customHeight="1" x14ac:dyDescent="0.25">
      <c r="A241" s="1" t="s">
        <v>84</v>
      </c>
      <c r="B241" s="5" t="s">
        <v>2125</v>
      </c>
      <c r="C241" s="5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>
        <v>180</v>
      </c>
      <c r="W241" s="10"/>
      <c r="X241" s="10"/>
    </row>
    <row r="242" spans="1:24" ht="16.5" customHeight="1" x14ac:dyDescent="0.25">
      <c r="A242" s="1" t="s">
        <v>84</v>
      </c>
      <c r="B242" s="5" t="s">
        <v>2122</v>
      </c>
      <c r="C242" s="5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>
        <v>1000</v>
      </c>
      <c r="W242" s="10"/>
      <c r="X242" s="10"/>
    </row>
    <row r="243" spans="1:24" ht="16.5" customHeight="1" x14ac:dyDescent="0.25">
      <c r="A243" s="1" t="s">
        <v>84</v>
      </c>
      <c r="B243" s="5" t="s">
        <v>96</v>
      </c>
      <c r="C243" s="5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>
        <v>80414</v>
      </c>
      <c r="P243" s="2"/>
      <c r="Q243" s="2">
        <v>0</v>
      </c>
      <c r="R243" s="2"/>
      <c r="S243" s="2"/>
      <c r="T243" s="2"/>
      <c r="U243" s="2"/>
      <c r="V243" s="2"/>
      <c r="W243" s="10"/>
      <c r="X243" s="10"/>
    </row>
    <row r="244" spans="1:24" ht="16.5" customHeight="1" x14ac:dyDescent="0.25">
      <c r="A244" s="1" t="s">
        <v>84</v>
      </c>
      <c r="B244" s="5" t="s">
        <v>2126</v>
      </c>
      <c r="C244" s="5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>
        <v>920</v>
      </c>
      <c r="W244" s="10">
        <v>1677</v>
      </c>
      <c r="X244" s="10">
        <v>25720</v>
      </c>
    </row>
    <row r="245" spans="1:24" ht="16.5" customHeight="1" x14ac:dyDescent="0.25">
      <c r="A245" s="1" t="s">
        <v>84</v>
      </c>
      <c r="B245" s="5" t="s">
        <v>2127</v>
      </c>
      <c r="C245" s="5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>
        <v>145</v>
      </c>
      <c r="W245" s="10">
        <v>887</v>
      </c>
      <c r="X245" s="10">
        <v>788</v>
      </c>
    </row>
    <row r="246" spans="1:24" ht="16.5" customHeight="1" x14ac:dyDescent="0.25">
      <c r="A246" s="1" t="s">
        <v>84</v>
      </c>
      <c r="B246" s="5" t="s">
        <v>2548</v>
      </c>
      <c r="C246" s="5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10">
        <v>152</v>
      </c>
      <c r="X246" s="10">
        <v>98</v>
      </c>
    </row>
    <row r="247" spans="1:24" ht="16.5" customHeight="1" x14ac:dyDescent="0.25">
      <c r="A247" s="1" t="s">
        <v>84</v>
      </c>
      <c r="B247" s="5" t="s">
        <v>2549</v>
      </c>
      <c r="C247" s="5" t="s">
        <v>1918</v>
      </c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>
        <v>7920</v>
      </c>
      <c r="U247" s="2"/>
      <c r="V247" s="2">
        <v>1106918</v>
      </c>
      <c r="W247" s="10">
        <v>869261</v>
      </c>
      <c r="X247" s="10"/>
    </row>
    <row r="248" spans="1:24" ht="16.5" customHeight="1" x14ac:dyDescent="0.25">
      <c r="A248" s="1" t="s">
        <v>84</v>
      </c>
      <c r="B248" s="5" t="s">
        <v>2550</v>
      </c>
      <c r="C248" s="5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10">
        <v>15</v>
      </c>
      <c r="X248" s="10"/>
    </row>
    <row r="249" spans="1:24" ht="16.5" customHeight="1" x14ac:dyDescent="0.25">
      <c r="A249" s="1" t="s">
        <v>84</v>
      </c>
      <c r="B249" s="5" t="s">
        <v>2551</v>
      </c>
      <c r="C249" s="5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10">
        <v>15</v>
      </c>
      <c r="X249" s="10">
        <v>99</v>
      </c>
    </row>
    <row r="250" spans="1:24" ht="16.5" customHeight="1" x14ac:dyDescent="0.25">
      <c r="A250" s="1" t="s">
        <v>84</v>
      </c>
      <c r="B250" s="5" t="s">
        <v>2552</v>
      </c>
      <c r="C250" s="5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10">
        <v>48</v>
      </c>
      <c r="X250" s="10">
        <v>921</v>
      </c>
    </row>
    <row r="251" spans="1:24" ht="16.5" customHeight="1" x14ac:dyDescent="0.25">
      <c r="A251" s="1" t="s">
        <v>84</v>
      </c>
      <c r="B251" s="5" t="s">
        <v>2791</v>
      </c>
      <c r="C251" s="5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10"/>
      <c r="X251" s="10">
        <v>2900</v>
      </c>
    </row>
    <row r="252" spans="1:24" ht="16.5" customHeight="1" x14ac:dyDescent="0.25">
      <c r="A252" s="1" t="s">
        <v>84</v>
      </c>
      <c r="B252" s="5" t="s">
        <v>2788</v>
      </c>
      <c r="C252" s="5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10"/>
      <c r="X252" s="10">
        <v>5000</v>
      </c>
    </row>
    <row r="253" spans="1:24" ht="16.5" customHeight="1" x14ac:dyDescent="0.25">
      <c r="A253" s="1" t="s">
        <v>84</v>
      </c>
      <c r="B253" s="5" t="s">
        <v>2553</v>
      </c>
      <c r="C253" s="5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10">
        <v>30</v>
      </c>
      <c r="X253" s="10">
        <v>30</v>
      </c>
    </row>
    <row r="254" spans="1:24" ht="16.5" customHeight="1" x14ac:dyDescent="0.25">
      <c r="A254" s="1" t="s">
        <v>84</v>
      </c>
      <c r="B254" s="5" t="s">
        <v>1543</v>
      </c>
      <c r="C254" s="5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>
        <v>373</v>
      </c>
      <c r="T254" s="2"/>
      <c r="U254" s="2"/>
      <c r="V254" s="2"/>
      <c r="W254" s="10"/>
      <c r="X254" s="10">
        <v>15000</v>
      </c>
    </row>
    <row r="255" spans="1:24" ht="16.5" customHeight="1" x14ac:dyDescent="0.25">
      <c r="A255" s="1" t="s">
        <v>84</v>
      </c>
      <c r="B255" s="5" t="s">
        <v>27</v>
      </c>
      <c r="C255" s="5"/>
      <c r="D255" s="2">
        <v>6200</v>
      </c>
      <c r="E255" s="2">
        <v>800</v>
      </c>
      <c r="F255" s="2"/>
      <c r="G255" s="2"/>
      <c r="H255" s="2">
        <v>1800</v>
      </c>
      <c r="I255" s="2">
        <v>1800</v>
      </c>
      <c r="J255" s="2">
        <v>48</v>
      </c>
      <c r="K255" s="2"/>
      <c r="L255" s="2">
        <v>2</v>
      </c>
      <c r="M255" s="2"/>
      <c r="N255" s="2"/>
      <c r="O255" s="2"/>
      <c r="P255" s="2"/>
      <c r="Q255" s="2">
        <v>0</v>
      </c>
      <c r="R255" s="2"/>
      <c r="S255" s="2"/>
      <c r="T255" s="2"/>
      <c r="U255" s="2"/>
      <c r="V255" s="2"/>
      <c r="W255" s="10"/>
      <c r="X255" s="10"/>
    </row>
    <row r="256" spans="1:24" ht="16.5" customHeight="1" x14ac:dyDescent="0.25">
      <c r="A256" s="1" t="s">
        <v>84</v>
      </c>
      <c r="B256" s="5" t="s">
        <v>28</v>
      </c>
      <c r="C256" s="5"/>
      <c r="D256" s="2">
        <v>2500</v>
      </c>
      <c r="E256" s="2"/>
      <c r="F256" s="2"/>
      <c r="G256" s="2"/>
      <c r="H256" s="2">
        <v>10000</v>
      </c>
      <c r="I256" s="2">
        <v>5000</v>
      </c>
      <c r="J256" s="2">
        <v>9000</v>
      </c>
      <c r="K256" s="2"/>
      <c r="L256" s="2">
        <v>1000</v>
      </c>
      <c r="M256" s="2">
        <v>200</v>
      </c>
      <c r="N256" s="2"/>
      <c r="O256" s="2"/>
      <c r="P256" s="2"/>
      <c r="Q256" s="2">
        <v>350</v>
      </c>
      <c r="R256" s="2"/>
      <c r="S256" s="2"/>
      <c r="T256" s="2"/>
      <c r="U256" s="2"/>
      <c r="V256" s="2"/>
      <c r="W256" s="10"/>
      <c r="X256" s="10"/>
    </row>
    <row r="257" spans="1:24" ht="16.5" customHeight="1" x14ac:dyDescent="0.25">
      <c r="A257" s="1" t="s">
        <v>84</v>
      </c>
      <c r="B257" s="5" t="s">
        <v>1248</v>
      </c>
      <c r="C257" s="5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>
        <v>100</v>
      </c>
      <c r="U257" s="2"/>
      <c r="V257" s="2"/>
      <c r="W257" s="10"/>
      <c r="X257" s="10"/>
    </row>
    <row r="258" spans="1:24" ht="16.5" customHeight="1" x14ac:dyDescent="0.25">
      <c r="A258" s="1" t="s">
        <v>84</v>
      </c>
      <c r="B258" s="5" t="s">
        <v>29</v>
      </c>
      <c r="C258" s="5"/>
      <c r="D258" s="2"/>
      <c r="E258" s="2"/>
      <c r="F258" s="2"/>
      <c r="G258" s="2"/>
      <c r="H258" s="2"/>
      <c r="I258" s="2"/>
      <c r="J258" s="2">
        <v>10000</v>
      </c>
      <c r="K258" s="2"/>
      <c r="L258" s="2">
        <v>1000</v>
      </c>
      <c r="M258" s="2"/>
      <c r="N258" s="2"/>
      <c r="O258" s="2"/>
      <c r="P258" s="2"/>
      <c r="Q258" s="2">
        <v>0</v>
      </c>
      <c r="R258" s="2"/>
      <c r="S258" s="2"/>
      <c r="T258" s="2"/>
      <c r="U258" s="2"/>
      <c r="V258" s="2"/>
      <c r="W258" s="10"/>
      <c r="X258" s="10"/>
    </row>
    <row r="259" spans="1:24" ht="16.5" customHeight="1" x14ac:dyDescent="0.25">
      <c r="A259" s="1" t="s">
        <v>84</v>
      </c>
      <c r="B259" s="5" t="s">
        <v>1682</v>
      </c>
      <c r="C259" s="5"/>
      <c r="D259" s="2"/>
      <c r="E259" s="2"/>
      <c r="F259" s="2"/>
      <c r="G259" s="2"/>
      <c r="H259" s="2"/>
      <c r="I259" s="2"/>
      <c r="J259" s="2"/>
      <c r="K259" s="2"/>
      <c r="L259" s="2"/>
      <c r="M259" s="2">
        <v>375850</v>
      </c>
      <c r="N259" s="2">
        <v>403513</v>
      </c>
      <c r="O259" s="2"/>
      <c r="P259" s="2"/>
      <c r="Q259" s="2">
        <v>0</v>
      </c>
      <c r="R259" s="2">
        <v>475</v>
      </c>
      <c r="S259" s="2">
        <v>1900</v>
      </c>
      <c r="T259" s="2"/>
      <c r="U259" s="2"/>
      <c r="V259" s="2"/>
      <c r="W259" s="10"/>
      <c r="X259" s="10"/>
    </row>
    <row r="260" spans="1:24" ht="16.5" customHeight="1" x14ac:dyDescent="0.25">
      <c r="A260" s="1" t="s">
        <v>84</v>
      </c>
      <c r="B260" s="5" t="s">
        <v>1249</v>
      </c>
      <c r="C260" s="5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>
        <v>31203</v>
      </c>
      <c r="T260" s="2">
        <v>17640</v>
      </c>
      <c r="U260" s="2"/>
      <c r="V260" s="2">
        <v>3535</v>
      </c>
      <c r="W260" s="10"/>
      <c r="X260" s="10"/>
    </row>
    <row r="261" spans="1:24" ht="16.5" customHeight="1" x14ac:dyDescent="0.25">
      <c r="A261" s="1" t="s">
        <v>84</v>
      </c>
      <c r="B261" s="5" t="s">
        <v>2048</v>
      </c>
      <c r="C261" s="5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>
        <v>157635</v>
      </c>
      <c r="W261" s="10">
        <v>275000</v>
      </c>
      <c r="X261" s="10"/>
    </row>
    <row r="262" spans="1:24" ht="16.5" customHeight="1" x14ac:dyDescent="0.25">
      <c r="A262" s="1" t="s">
        <v>84</v>
      </c>
      <c r="B262" s="5" t="s">
        <v>2554</v>
      </c>
      <c r="C262" s="5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10">
        <v>57390</v>
      </c>
      <c r="X262" s="10">
        <v>2850</v>
      </c>
    </row>
    <row r="263" spans="1:24" ht="16.5" customHeight="1" x14ac:dyDescent="0.25">
      <c r="A263" s="1" t="s">
        <v>84</v>
      </c>
      <c r="B263" s="5" t="s">
        <v>2128</v>
      </c>
      <c r="C263" s="5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>
        <v>100</v>
      </c>
      <c r="W263" s="10"/>
      <c r="X263" s="10"/>
    </row>
    <row r="264" spans="1:24" ht="16.5" customHeight="1" x14ac:dyDescent="0.25">
      <c r="A264" s="1" t="s">
        <v>84</v>
      </c>
      <c r="B264" s="5" t="s">
        <v>2555</v>
      </c>
      <c r="C264" s="5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10">
        <v>60009</v>
      </c>
      <c r="X264" s="10">
        <v>6560</v>
      </c>
    </row>
    <row r="265" spans="1:24" ht="16.5" customHeight="1" x14ac:dyDescent="0.25">
      <c r="A265" s="1" t="s">
        <v>84</v>
      </c>
      <c r="B265" s="5" t="s">
        <v>2778</v>
      </c>
      <c r="C265" s="5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10"/>
      <c r="X265" s="10">
        <v>607414</v>
      </c>
    </row>
    <row r="266" spans="1:24" ht="16.5" customHeight="1" x14ac:dyDescent="0.25">
      <c r="A266" s="1" t="s">
        <v>84</v>
      </c>
      <c r="B266" s="5" t="s">
        <v>1250</v>
      </c>
      <c r="C266" s="5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>
        <v>5200</v>
      </c>
      <c r="U266" s="2"/>
      <c r="V266" s="2">
        <v>1010</v>
      </c>
      <c r="W266" s="10">
        <v>300</v>
      </c>
      <c r="X266" s="10"/>
    </row>
    <row r="267" spans="1:24" ht="16.5" customHeight="1" x14ac:dyDescent="0.25">
      <c r="A267" s="1" t="s">
        <v>84</v>
      </c>
      <c r="B267" s="5" t="s">
        <v>2786</v>
      </c>
      <c r="C267" s="5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10"/>
      <c r="X267" s="10">
        <v>6100</v>
      </c>
    </row>
    <row r="268" spans="1:24" ht="16.5" customHeight="1" x14ac:dyDescent="0.25">
      <c r="A268" s="1" t="s">
        <v>84</v>
      </c>
      <c r="B268" s="5" t="s">
        <v>1252</v>
      </c>
      <c r="C268" s="5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>
        <v>5200</v>
      </c>
      <c r="U268" s="2"/>
      <c r="V268" s="2">
        <v>32000</v>
      </c>
      <c r="W268" s="10">
        <v>67000</v>
      </c>
      <c r="X268" s="10">
        <v>168796</v>
      </c>
    </row>
    <row r="269" spans="1:24" ht="16.5" customHeight="1" x14ac:dyDescent="0.25">
      <c r="A269" s="1" t="s">
        <v>84</v>
      </c>
      <c r="B269" s="5" t="s">
        <v>2129</v>
      </c>
      <c r="C269" s="5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>
        <v>104094</v>
      </c>
      <c r="W269" s="10">
        <v>23200</v>
      </c>
      <c r="X269" s="10"/>
    </row>
    <row r="270" spans="1:24" ht="16.5" customHeight="1" x14ac:dyDescent="0.25">
      <c r="A270" s="1" t="s">
        <v>84</v>
      </c>
      <c r="B270" s="5" t="s">
        <v>1251</v>
      </c>
      <c r="C270" s="5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>
        <v>25000</v>
      </c>
      <c r="T270" s="2">
        <v>14500</v>
      </c>
      <c r="U270" s="2"/>
      <c r="V270" s="2">
        <v>920</v>
      </c>
      <c r="W270" s="10"/>
      <c r="X270" s="10"/>
    </row>
    <row r="271" spans="1:24" ht="16.5" customHeight="1" x14ac:dyDescent="0.25">
      <c r="A271" s="1" t="s">
        <v>84</v>
      </c>
      <c r="B271" s="5" t="s">
        <v>2130</v>
      </c>
      <c r="C271" s="5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>
        <v>38080</v>
      </c>
      <c r="W271" s="10"/>
      <c r="X271" s="10"/>
    </row>
    <row r="272" spans="1:24" ht="16.5" customHeight="1" x14ac:dyDescent="0.25">
      <c r="A272" s="1" t="s">
        <v>84</v>
      </c>
      <c r="B272" s="5" t="s">
        <v>2798</v>
      </c>
      <c r="C272" s="5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10"/>
      <c r="X272" s="10">
        <v>170</v>
      </c>
    </row>
    <row r="273" spans="1:24" ht="16.5" customHeight="1" x14ac:dyDescent="0.25">
      <c r="A273" s="1" t="s">
        <v>84</v>
      </c>
      <c r="B273" s="5" t="s">
        <v>1683</v>
      </c>
      <c r="C273" s="5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>
        <v>99353</v>
      </c>
      <c r="T273" s="2">
        <v>324808</v>
      </c>
      <c r="U273" s="2">
        <v>223808</v>
      </c>
      <c r="V273" s="2">
        <v>15403</v>
      </c>
      <c r="W273" s="10">
        <v>45679</v>
      </c>
      <c r="X273" s="10">
        <v>51091</v>
      </c>
    </row>
    <row r="274" spans="1:24" ht="16.5" customHeight="1" x14ac:dyDescent="0.25">
      <c r="A274" s="1" t="s">
        <v>84</v>
      </c>
      <c r="B274" s="5" t="s">
        <v>30</v>
      </c>
      <c r="C274" s="5"/>
      <c r="D274" s="2"/>
      <c r="E274" s="2">
        <v>731</v>
      </c>
      <c r="F274" s="2">
        <v>5000</v>
      </c>
      <c r="G274" s="2"/>
      <c r="H274" s="2"/>
      <c r="I274" s="2"/>
      <c r="J274" s="2"/>
      <c r="K274" s="2"/>
      <c r="L274" s="2"/>
      <c r="M274" s="2">
        <v>330</v>
      </c>
      <c r="N274" s="2"/>
      <c r="O274" s="2"/>
      <c r="P274" s="2"/>
      <c r="Q274" s="2">
        <v>0</v>
      </c>
      <c r="R274" s="2"/>
      <c r="S274" s="2"/>
      <c r="T274" s="2"/>
      <c r="U274" s="2"/>
      <c r="V274" s="2"/>
      <c r="W274" s="10"/>
      <c r="X274" s="10"/>
    </row>
    <row r="275" spans="1:24" s="43" customFormat="1" ht="16.5" customHeight="1" x14ac:dyDescent="0.25">
      <c r="A275" s="1" t="s">
        <v>84</v>
      </c>
      <c r="B275" s="5" t="s">
        <v>1042</v>
      </c>
      <c r="C275" s="5"/>
      <c r="D275" s="10"/>
      <c r="E275" s="10"/>
      <c r="F275" s="10">
        <v>15200</v>
      </c>
      <c r="G275" s="10"/>
      <c r="H275" s="10">
        <v>30636</v>
      </c>
      <c r="I275" s="10">
        <v>386226</v>
      </c>
      <c r="J275" s="10">
        <f>1728764+150000</f>
        <v>1878764</v>
      </c>
      <c r="K275" s="10">
        <v>713776</v>
      </c>
      <c r="L275" s="10">
        <v>1997973</v>
      </c>
      <c r="M275" s="10">
        <v>958152</v>
      </c>
      <c r="N275" s="10">
        <v>1024940</v>
      </c>
      <c r="O275" s="10">
        <v>574453</v>
      </c>
      <c r="P275" s="10">
        <v>368083</v>
      </c>
      <c r="Q275" s="10">
        <v>646800</v>
      </c>
      <c r="R275" s="10">
        <v>1468127</v>
      </c>
      <c r="S275" s="10">
        <v>2804487</v>
      </c>
      <c r="T275" s="10">
        <v>2626777</v>
      </c>
      <c r="U275" s="10">
        <v>828342</v>
      </c>
      <c r="V275" s="10">
        <v>1382669</v>
      </c>
      <c r="W275" s="10">
        <v>1088447</v>
      </c>
      <c r="X275" s="10">
        <v>1203832</v>
      </c>
    </row>
    <row r="276" spans="1:24" ht="16.5" customHeight="1" x14ac:dyDescent="0.25">
      <c r="A276" s="1" t="s">
        <v>84</v>
      </c>
      <c r="B276" s="5" t="s">
        <v>31</v>
      </c>
      <c r="C276" s="5"/>
      <c r="D276" s="2"/>
      <c r="E276" s="2"/>
      <c r="F276" s="2"/>
      <c r="G276" s="2"/>
      <c r="H276" s="2"/>
      <c r="I276" s="2"/>
      <c r="J276" s="2"/>
      <c r="K276" s="2"/>
      <c r="L276" s="2"/>
      <c r="M276" s="2">
        <v>933679</v>
      </c>
      <c r="N276" s="2">
        <v>109739</v>
      </c>
      <c r="O276" s="2"/>
      <c r="P276" s="2"/>
      <c r="Q276" s="2">
        <v>0</v>
      </c>
      <c r="R276" s="2"/>
      <c r="S276" s="2">
        <v>15507</v>
      </c>
      <c r="T276" s="2"/>
      <c r="U276" s="2"/>
      <c r="V276" s="2">
        <v>220371</v>
      </c>
      <c r="W276" s="10">
        <v>152981</v>
      </c>
      <c r="X276" s="10">
        <v>110926</v>
      </c>
    </row>
    <row r="277" spans="1:24" ht="16.5" customHeight="1" x14ac:dyDescent="0.25">
      <c r="A277" s="1" t="s">
        <v>84</v>
      </c>
      <c r="B277" s="5" t="s">
        <v>2556</v>
      </c>
      <c r="C277" s="5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10">
        <v>23390</v>
      </c>
      <c r="X277" s="10">
        <v>4508</v>
      </c>
    </row>
    <row r="278" spans="1:24" ht="16.5" customHeight="1" x14ac:dyDescent="0.25">
      <c r="A278" s="1" t="s">
        <v>84</v>
      </c>
      <c r="B278" s="5" t="s">
        <v>2557</v>
      </c>
      <c r="C278" s="5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10">
        <v>54690</v>
      </c>
      <c r="X278" s="10"/>
    </row>
    <row r="279" spans="1:24" ht="16.5" customHeight="1" x14ac:dyDescent="0.25">
      <c r="A279" s="1" t="s">
        <v>84</v>
      </c>
      <c r="B279" s="5" t="s">
        <v>2131</v>
      </c>
      <c r="C279" s="5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>
        <v>1190</v>
      </c>
      <c r="W279" s="10"/>
      <c r="X279" s="10"/>
    </row>
    <row r="280" spans="1:24" ht="16.5" customHeight="1" x14ac:dyDescent="0.25">
      <c r="A280" s="1" t="s">
        <v>84</v>
      </c>
      <c r="B280" s="5" t="s">
        <v>2132</v>
      </c>
      <c r="C280" s="5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>
        <v>5570</v>
      </c>
      <c r="W280" s="10"/>
      <c r="X280" s="10"/>
    </row>
    <row r="281" spans="1:24" ht="16.5" customHeight="1" x14ac:dyDescent="0.25">
      <c r="A281" s="1" t="s">
        <v>84</v>
      </c>
      <c r="B281" s="5" t="s">
        <v>2133</v>
      </c>
      <c r="C281" s="5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>
        <v>4560</v>
      </c>
      <c r="W281" s="10"/>
      <c r="X281" s="10"/>
    </row>
    <row r="282" spans="1:24" ht="16.5" customHeight="1" x14ac:dyDescent="0.25">
      <c r="A282" s="1" t="s">
        <v>84</v>
      </c>
      <c r="B282" s="5" t="s">
        <v>2134</v>
      </c>
      <c r="C282" s="5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>
        <v>4360</v>
      </c>
      <c r="W282" s="10"/>
      <c r="X282" s="10"/>
    </row>
    <row r="283" spans="1:24" ht="16.5" customHeight="1" x14ac:dyDescent="0.25">
      <c r="A283" s="1" t="s">
        <v>84</v>
      </c>
      <c r="B283" s="5" t="s">
        <v>2558</v>
      </c>
      <c r="C283" s="5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10">
        <v>367000</v>
      </c>
      <c r="X283" s="10">
        <v>24744</v>
      </c>
    </row>
    <row r="284" spans="1:24" ht="16.5" customHeight="1" x14ac:dyDescent="0.25">
      <c r="A284" s="1" t="s">
        <v>84</v>
      </c>
      <c r="B284" s="5" t="s">
        <v>1253</v>
      </c>
      <c r="C284" s="5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>
        <v>104320</v>
      </c>
      <c r="U284" s="2"/>
      <c r="V284" s="2">
        <v>557540</v>
      </c>
      <c r="W284" s="10"/>
      <c r="X284" s="10"/>
    </row>
    <row r="285" spans="1:24" ht="16.5" customHeight="1" x14ac:dyDescent="0.25">
      <c r="A285" s="1" t="s">
        <v>84</v>
      </c>
      <c r="B285" s="5" t="s">
        <v>2046</v>
      </c>
      <c r="C285" s="5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>
        <v>557704</v>
      </c>
      <c r="W285" s="10">
        <v>384000</v>
      </c>
      <c r="X285" s="10">
        <v>7693</v>
      </c>
    </row>
    <row r="286" spans="1:24" ht="16.5" customHeight="1" x14ac:dyDescent="0.25">
      <c r="A286" s="1" t="s">
        <v>84</v>
      </c>
      <c r="B286" s="5" t="s">
        <v>1254</v>
      </c>
      <c r="C286" s="5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>
        <v>49005</v>
      </c>
      <c r="T286" s="2">
        <v>6106</v>
      </c>
      <c r="U286" s="2"/>
      <c r="V286" s="2">
        <v>375</v>
      </c>
      <c r="W286" s="10"/>
      <c r="X286" s="10"/>
    </row>
    <row r="287" spans="1:24" ht="16.5" customHeight="1" x14ac:dyDescent="0.25">
      <c r="A287" s="1" t="s">
        <v>84</v>
      </c>
      <c r="B287" s="5" t="s">
        <v>2135</v>
      </c>
      <c r="C287" s="5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>
        <v>100</v>
      </c>
      <c r="W287" s="10">
        <v>200</v>
      </c>
      <c r="X287" s="10">
        <v>200</v>
      </c>
    </row>
    <row r="288" spans="1:24" ht="16.5" customHeight="1" x14ac:dyDescent="0.25">
      <c r="A288" s="1" t="s">
        <v>84</v>
      </c>
      <c r="B288" s="5" t="s">
        <v>383</v>
      </c>
      <c r="C288" s="5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10">
        <v>156000</v>
      </c>
      <c r="X288" s="10"/>
    </row>
    <row r="289" spans="1:24" ht="16.5" customHeight="1" x14ac:dyDescent="0.25">
      <c r="A289" s="1" t="s">
        <v>84</v>
      </c>
      <c r="B289" s="5" t="s">
        <v>2559</v>
      </c>
      <c r="C289" s="5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10">
        <v>21517</v>
      </c>
      <c r="X289" s="10">
        <v>33956</v>
      </c>
    </row>
    <row r="290" spans="1:24" ht="16.5" customHeight="1" x14ac:dyDescent="0.25">
      <c r="A290" s="1" t="s">
        <v>84</v>
      </c>
      <c r="B290" s="5" t="s">
        <v>2560</v>
      </c>
      <c r="C290" s="5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10">
        <v>125000</v>
      </c>
      <c r="X290" s="10"/>
    </row>
    <row r="291" spans="1:24" ht="16.5" customHeight="1" x14ac:dyDescent="0.25">
      <c r="A291" s="1" t="s">
        <v>84</v>
      </c>
      <c r="B291" s="5" t="s">
        <v>585</v>
      </c>
      <c r="C291" s="5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10">
        <v>40076</v>
      </c>
      <c r="X291" s="10">
        <v>3264</v>
      </c>
    </row>
    <row r="292" spans="1:24" ht="16.5" customHeight="1" x14ac:dyDescent="0.25">
      <c r="A292" s="1" t="s">
        <v>84</v>
      </c>
      <c r="B292" s="5" t="s">
        <v>1684</v>
      </c>
      <c r="C292" s="5"/>
      <c r="D292" s="2"/>
      <c r="E292" s="2"/>
      <c r="F292" s="2"/>
      <c r="G292" s="2"/>
      <c r="H292" s="2"/>
      <c r="I292" s="2"/>
      <c r="J292" s="2"/>
      <c r="K292" s="2"/>
      <c r="L292" s="2"/>
      <c r="M292" s="2">
        <v>5000</v>
      </c>
      <c r="N292" s="2">
        <v>150</v>
      </c>
      <c r="O292" s="2"/>
      <c r="P292" s="2"/>
      <c r="Q292" s="2">
        <v>0</v>
      </c>
      <c r="R292" s="2"/>
      <c r="S292" s="2">
        <v>1030</v>
      </c>
      <c r="T292" s="2"/>
      <c r="U292" s="2"/>
      <c r="V292" s="2"/>
      <c r="W292" s="10"/>
      <c r="X292" s="10"/>
    </row>
    <row r="293" spans="1:24" ht="16.5" customHeight="1" x14ac:dyDescent="0.25">
      <c r="A293" s="1" t="s">
        <v>84</v>
      </c>
      <c r="B293" s="5" t="s">
        <v>1043</v>
      </c>
      <c r="C293" s="5"/>
      <c r="D293" s="2">
        <v>29500</v>
      </c>
      <c r="E293" s="2">
        <v>50500</v>
      </c>
      <c r="F293" s="2">
        <v>20000</v>
      </c>
      <c r="G293" s="2">
        <v>80000</v>
      </c>
      <c r="H293" s="2">
        <v>399300</v>
      </c>
      <c r="I293" s="2">
        <v>467819</v>
      </c>
      <c r="J293" s="2">
        <v>788104</v>
      </c>
      <c r="K293" s="2">
        <v>430819</v>
      </c>
      <c r="L293" s="2">
        <v>657283</v>
      </c>
      <c r="M293" s="2">
        <v>210737</v>
      </c>
      <c r="N293" s="2">
        <v>53380</v>
      </c>
      <c r="O293" s="2">
        <v>56668</v>
      </c>
      <c r="P293" s="2">
        <v>50120</v>
      </c>
      <c r="Q293" s="2">
        <v>50150</v>
      </c>
      <c r="R293" s="2">
        <v>2600</v>
      </c>
      <c r="S293" s="2">
        <v>1200</v>
      </c>
      <c r="T293" s="2"/>
      <c r="U293" s="2"/>
      <c r="V293" s="2">
        <v>450</v>
      </c>
      <c r="W293" s="10">
        <v>750</v>
      </c>
      <c r="X293" s="10">
        <v>875</v>
      </c>
    </row>
    <row r="294" spans="1:24" ht="16.5" customHeight="1" x14ac:dyDescent="0.25">
      <c r="A294" s="1" t="s">
        <v>84</v>
      </c>
      <c r="B294" s="5" t="s">
        <v>2561</v>
      </c>
      <c r="C294" s="5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10">
        <v>57000</v>
      </c>
      <c r="X294" s="10"/>
    </row>
    <row r="295" spans="1:24" ht="16.5" customHeight="1" x14ac:dyDescent="0.25">
      <c r="A295" s="1" t="s">
        <v>84</v>
      </c>
      <c r="B295" s="5" t="s">
        <v>2136</v>
      </c>
      <c r="C295" s="5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>
        <v>100</v>
      </c>
      <c r="W295" s="10"/>
      <c r="X295" s="10"/>
    </row>
    <row r="296" spans="1:24" ht="16.5" customHeight="1" x14ac:dyDescent="0.25">
      <c r="A296" s="1" t="s">
        <v>84</v>
      </c>
      <c r="B296" s="5" t="s">
        <v>2137</v>
      </c>
      <c r="C296" s="5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>
        <v>1680</v>
      </c>
      <c r="W296" s="10"/>
      <c r="X296" s="10"/>
    </row>
    <row r="297" spans="1:24" ht="16.5" customHeight="1" x14ac:dyDescent="0.25">
      <c r="A297" s="1" t="s">
        <v>84</v>
      </c>
      <c r="B297" s="5" t="s">
        <v>32</v>
      </c>
      <c r="C297" s="5"/>
      <c r="D297" s="2"/>
      <c r="E297" s="2"/>
      <c r="F297" s="2"/>
      <c r="G297" s="2"/>
      <c r="H297" s="2"/>
      <c r="I297" s="2"/>
      <c r="J297" s="2"/>
      <c r="K297" s="2"/>
      <c r="L297" s="2">
        <v>35508</v>
      </c>
      <c r="M297" s="2">
        <v>32740</v>
      </c>
      <c r="N297" s="2"/>
      <c r="O297" s="2">
        <v>2078</v>
      </c>
      <c r="P297" s="2"/>
      <c r="Q297" s="2">
        <v>0</v>
      </c>
      <c r="R297" s="2"/>
      <c r="S297" s="2"/>
      <c r="T297" s="2"/>
      <c r="U297" s="2"/>
      <c r="V297" s="2"/>
      <c r="W297" s="10"/>
      <c r="X297" s="10"/>
    </row>
    <row r="298" spans="1:24" ht="16.5" customHeight="1" x14ac:dyDescent="0.25">
      <c r="A298" s="1" t="s">
        <v>84</v>
      </c>
      <c r="B298" s="5" t="s">
        <v>33</v>
      </c>
      <c r="C298" s="5"/>
      <c r="D298" s="2"/>
      <c r="E298" s="2"/>
      <c r="F298" s="2"/>
      <c r="G298" s="2"/>
      <c r="H298" s="2">
        <v>122000</v>
      </c>
      <c r="I298" s="2">
        <v>19000</v>
      </c>
      <c r="J298" s="2">
        <v>12150</v>
      </c>
      <c r="K298" s="2">
        <v>1000</v>
      </c>
      <c r="L298" s="2">
        <v>150</v>
      </c>
      <c r="M298" s="2">
        <v>500</v>
      </c>
      <c r="N298" s="2">
        <v>556</v>
      </c>
      <c r="O298" s="2"/>
      <c r="P298" s="2"/>
      <c r="Q298" s="2">
        <v>0</v>
      </c>
      <c r="R298" s="2"/>
      <c r="S298" s="2"/>
      <c r="T298" s="2"/>
      <c r="U298" s="2"/>
      <c r="V298" s="2"/>
      <c r="W298" s="10"/>
      <c r="X298" s="10"/>
    </row>
    <row r="299" spans="1:24" ht="16.5" customHeight="1" x14ac:dyDescent="0.25">
      <c r="A299" s="1" t="s">
        <v>84</v>
      </c>
      <c r="B299" s="5" t="s">
        <v>2138</v>
      </c>
      <c r="C299" s="5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>
        <v>3980</v>
      </c>
      <c r="W299" s="10">
        <v>5360</v>
      </c>
      <c r="X299" s="10">
        <v>2160</v>
      </c>
    </row>
    <row r="300" spans="1:24" ht="16.5" customHeight="1" x14ac:dyDescent="0.25">
      <c r="A300" s="1" t="s">
        <v>84</v>
      </c>
      <c r="B300" s="5" t="s">
        <v>2139</v>
      </c>
      <c r="C300" s="5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>
        <v>69680</v>
      </c>
      <c r="W300" s="10">
        <v>16580</v>
      </c>
      <c r="X300" s="10">
        <v>8080</v>
      </c>
    </row>
    <row r="301" spans="1:24" ht="16.5" customHeight="1" x14ac:dyDescent="0.25">
      <c r="A301" s="1" t="s">
        <v>84</v>
      </c>
      <c r="B301" s="5" t="s">
        <v>2140</v>
      </c>
      <c r="C301" s="5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>
        <v>81980</v>
      </c>
      <c r="W301" s="10">
        <v>9000</v>
      </c>
      <c r="X301" s="10">
        <v>5160</v>
      </c>
    </row>
    <row r="302" spans="1:24" ht="16.5" customHeight="1" x14ac:dyDescent="0.25">
      <c r="A302" s="1" t="s">
        <v>84</v>
      </c>
      <c r="B302" s="5" t="s">
        <v>2141</v>
      </c>
      <c r="C302" s="5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>
        <v>93320</v>
      </c>
      <c r="W302" s="10">
        <v>5540</v>
      </c>
      <c r="X302" s="10">
        <v>6020</v>
      </c>
    </row>
    <row r="303" spans="1:24" ht="16.5" customHeight="1" x14ac:dyDescent="0.25">
      <c r="A303" s="1" t="s">
        <v>84</v>
      </c>
      <c r="B303" s="5" t="s">
        <v>2142</v>
      </c>
      <c r="C303" s="5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>
        <v>18400</v>
      </c>
      <c r="W303" s="10">
        <v>8920</v>
      </c>
      <c r="X303" s="10">
        <v>2080</v>
      </c>
    </row>
    <row r="304" spans="1:24" ht="16.5" customHeight="1" x14ac:dyDescent="0.25">
      <c r="A304" s="1" t="s">
        <v>84</v>
      </c>
      <c r="B304" s="5" t="s">
        <v>2143</v>
      </c>
      <c r="C304" s="5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>
        <v>2500</v>
      </c>
      <c r="W304" s="10">
        <v>3120</v>
      </c>
      <c r="X304" s="10"/>
    </row>
    <row r="305" spans="1:24" ht="16.5" customHeight="1" x14ac:dyDescent="0.25">
      <c r="A305" s="1" t="s">
        <v>84</v>
      </c>
      <c r="B305" s="5" t="s">
        <v>2562</v>
      </c>
      <c r="C305" s="5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10">
        <v>5000</v>
      </c>
      <c r="X305" s="10"/>
    </row>
    <row r="306" spans="1:24" ht="16.5" customHeight="1" x14ac:dyDescent="0.25">
      <c r="A306" s="1" t="s">
        <v>84</v>
      </c>
      <c r="B306" s="5" t="s">
        <v>2563</v>
      </c>
      <c r="C306" s="5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10">
        <v>13270</v>
      </c>
      <c r="X306" s="10">
        <v>6400</v>
      </c>
    </row>
    <row r="307" spans="1:24" ht="16.5" customHeight="1" x14ac:dyDescent="0.25">
      <c r="A307" s="1" t="s">
        <v>84</v>
      </c>
      <c r="B307" s="5" t="s">
        <v>2795</v>
      </c>
      <c r="C307" s="5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10"/>
      <c r="X307" s="10">
        <v>1200</v>
      </c>
    </row>
    <row r="308" spans="1:24" ht="16.5" customHeight="1" x14ac:dyDescent="0.25">
      <c r="A308" s="1" t="s">
        <v>84</v>
      </c>
      <c r="B308" s="5" t="s">
        <v>2796</v>
      </c>
      <c r="C308" s="5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10"/>
      <c r="X308" s="10">
        <v>400</v>
      </c>
    </row>
    <row r="309" spans="1:24" ht="16.5" customHeight="1" x14ac:dyDescent="0.25">
      <c r="A309" s="1" t="s">
        <v>84</v>
      </c>
      <c r="B309" s="5" t="s">
        <v>34</v>
      </c>
      <c r="C309" s="5"/>
      <c r="D309" s="2">
        <v>424940</v>
      </c>
      <c r="E309" s="2">
        <v>336379</v>
      </c>
      <c r="F309" s="2">
        <v>282000</v>
      </c>
      <c r="G309" s="2">
        <v>311200</v>
      </c>
      <c r="H309" s="2">
        <v>1902524</v>
      </c>
      <c r="I309" s="2">
        <v>1260486</v>
      </c>
      <c r="J309" s="2">
        <v>2416347</v>
      </c>
      <c r="K309" s="2">
        <v>1121409</v>
      </c>
      <c r="L309" s="2">
        <v>1015408</v>
      </c>
      <c r="M309" s="2">
        <v>780895</v>
      </c>
      <c r="N309" s="2">
        <v>213591</v>
      </c>
      <c r="O309" s="2">
        <v>37962</v>
      </c>
      <c r="P309" s="2">
        <v>53071</v>
      </c>
      <c r="Q309" s="2">
        <v>54937</v>
      </c>
      <c r="R309" s="2">
        <v>18908</v>
      </c>
      <c r="S309" s="2">
        <v>18900</v>
      </c>
      <c r="T309" s="2">
        <v>30100</v>
      </c>
      <c r="U309" s="2">
        <v>40495</v>
      </c>
      <c r="V309" s="2">
        <v>2150</v>
      </c>
      <c r="W309" s="10">
        <v>87500</v>
      </c>
      <c r="X309" s="10">
        <v>61150</v>
      </c>
    </row>
    <row r="310" spans="1:24" ht="16.5" customHeight="1" x14ac:dyDescent="0.25">
      <c r="A310" s="1" t="s">
        <v>84</v>
      </c>
      <c r="B310" s="5" t="s">
        <v>1685</v>
      </c>
      <c r="C310" s="5"/>
      <c r="D310" s="2"/>
      <c r="E310" s="2"/>
      <c r="F310" s="2"/>
      <c r="G310" s="2"/>
      <c r="H310" s="2"/>
      <c r="I310" s="2"/>
      <c r="J310" s="2"/>
      <c r="K310" s="2"/>
      <c r="L310" s="2"/>
      <c r="M310" s="2">
        <v>33278</v>
      </c>
      <c r="N310" s="2">
        <v>211776</v>
      </c>
      <c r="O310" s="2"/>
      <c r="P310" s="2"/>
      <c r="Q310" s="2">
        <v>0</v>
      </c>
      <c r="R310" s="2"/>
      <c r="S310" s="2">
        <v>26856</v>
      </c>
      <c r="T310" s="2">
        <v>83488</v>
      </c>
      <c r="U310" s="2">
        <v>66288</v>
      </c>
      <c r="V310" s="2">
        <v>1528</v>
      </c>
      <c r="W310" s="10">
        <v>765</v>
      </c>
      <c r="X310" s="10">
        <v>1157</v>
      </c>
    </row>
    <row r="311" spans="1:24" ht="16.5" customHeight="1" x14ac:dyDescent="0.25">
      <c r="A311" s="1" t="s">
        <v>84</v>
      </c>
      <c r="B311" s="5" t="s">
        <v>2564</v>
      </c>
      <c r="C311" s="5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10">
        <v>23000</v>
      </c>
      <c r="X311" s="10"/>
    </row>
    <row r="312" spans="1:24" ht="16.5" customHeight="1" x14ac:dyDescent="0.25">
      <c r="A312" s="1" t="s">
        <v>84</v>
      </c>
      <c r="B312" s="5" t="s">
        <v>1686</v>
      </c>
      <c r="C312" s="5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>
        <v>380000</v>
      </c>
      <c r="T312" s="2">
        <v>4420</v>
      </c>
      <c r="U312" s="2"/>
      <c r="V312" s="2">
        <v>1995</v>
      </c>
      <c r="W312" s="10">
        <v>350</v>
      </c>
      <c r="X312" s="10">
        <v>905</v>
      </c>
    </row>
    <row r="313" spans="1:24" ht="16.5" customHeight="1" x14ac:dyDescent="0.25">
      <c r="A313" s="1" t="s">
        <v>84</v>
      </c>
      <c r="B313" s="5" t="s">
        <v>10</v>
      </c>
      <c r="C313" s="5"/>
      <c r="D313" s="2">
        <v>35250</v>
      </c>
      <c r="E313" s="2"/>
      <c r="F313" s="2"/>
      <c r="G313" s="2"/>
      <c r="H313" s="2">
        <v>13800</v>
      </c>
      <c r="I313" s="2"/>
      <c r="J313" s="2">
        <v>68815</v>
      </c>
      <c r="K313" s="2">
        <v>485567</v>
      </c>
      <c r="L313" s="2"/>
      <c r="M313" s="2">
        <v>123</v>
      </c>
      <c r="N313" s="2">
        <v>5800</v>
      </c>
      <c r="O313" s="2">
        <v>3701</v>
      </c>
      <c r="P313" s="2">
        <v>200</v>
      </c>
      <c r="Q313" s="2">
        <v>0</v>
      </c>
      <c r="R313" s="2"/>
      <c r="S313" s="2"/>
      <c r="T313" s="2"/>
      <c r="U313" s="2"/>
      <c r="V313" s="2">
        <v>50</v>
      </c>
      <c r="W313" s="10"/>
      <c r="X313" s="10"/>
    </row>
    <row r="314" spans="1:24" ht="16.5" customHeight="1" x14ac:dyDescent="0.25">
      <c r="A314" s="1" t="s">
        <v>84</v>
      </c>
      <c r="B314" s="5" t="s">
        <v>1687</v>
      </c>
      <c r="C314" s="5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>
        <v>7625</v>
      </c>
      <c r="T314" s="2">
        <v>44534</v>
      </c>
      <c r="U314" s="2">
        <v>25854</v>
      </c>
      <c r="V314" s="2">
        <v>290</v>
      </c>
      <c r="W314" s="10">
        <v>886</v>
      </c>
      <c r="X314" s="10">
        <v>6306</v>
      </c>
    </row>
    <row r="315" spans="1:24" ht="16.5" customHeight="1" x14ac:dyDescent="0.25">
      <c r="A315" s="1" t="s">
        <v>84</v>
      </c>
      <c r="B315" s="5" t="s">
        <v>35</v>
      </c>
      <c r="C315" s="5"/>
      <c r="D315" s="2"/>
      <c r="E315" s="2"/>
      <c r="F315" s="2"/>
      <c r="G315" s="2"/>
      <c r="H315" s="2"/>
      <c r="I315" s="2"/>
      <c r="J315" s="2"/>
      <c r="K315" s="2"/>
      <c r="L315" s="2"/>
      <c r="M315" s="2">
        <v>125316</v>
      </c>
      <c r="N315" s="2">
        <v>3080</v>
      </c>
      <c r="O315" s="2"/>
      <c r="P315" s="2"/>
      <c r="Q315" s="2">
        <v>0</v>
      </c>
      <c r="R315" s="2"/>
      <c r="S315" s="2"/>
      <c r="T315" s="2"/>
      <c r="U315" s="2"/>
      <c r="V315" s="2"/>
      <c r="W315" s="10"/>
      <c r="X315" s="10"/>
    </row>
    <row r="316" spans="1:24" ht="16.5" customHeight="1" x14ac:dyDescent="0.25">
      <c r="A316" s="1" t="s">
        <v>84</v>
      </c>
      <c r="B316" s="5" t="s">
        <v>2144</v>
      </c>
      <c r="C316" s="5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>
        <v>100</v>
      </c>
      <c r="W316" s="10"/>
      <c r="X316" s="10"/>
    </row>
    <row r="317" spans="1:24" ht="16.5" customHeight="1" x14ac:dyDescent="0.25">
      <c r="A317" s="1" t="s">
        <v>84</v>
      </c>
      <c r="B317" s="5" t="s">
        <v>2145</v>
      </c>
      <c r="C317" s="5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>
        <v>2140</v>
      </c>
      <c r="W317" s="10"/>
      <c r="X317" s="10"/>
    </row>
    <row r="318" spans="1:24" ht="16.5" customHeight="1" x14ac:dyDescent="0.25">
      <c r="A318" s="1" t="s">
        <v>84</v>
      </c>
      <c r="B318" s="5" t="s">
        <v>2247</v>
      </c>
      <c r="C318" s="5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10">
        <v>15000</v>
      </c>
      <c r="X318" s="10"/>
    </row>
    <row r="319" spans="1:24" ht="16.5" customHeight="1" x14ac:dyDescent="0.25">
      <c r="A319" s="1" t="s">
        <v>84</v>
      </c>
      <c r="B319" s="5" t="s">
        <v>1688</v>
      </c>
      <c r="C319" s="5"/>
      <c r="D319" s="2"/>
      <c r="E319" s="2"/>
      <c r="F319" s="2"/>
      <c r="G319" s="2"/>
      <c r="H319" s="2"/>
      <c r="I319" s="2"/>
      <c r="J319" s="2"/>
      <c r="K319" s="2"/>
      <c r="L319" s="2"/>
      <c r="M319" s="2">
        <v>5084</v>
      </c>
      <c r="N319" s="2">
        <v>3000</v>
      </c>
      <c r="O319" s="2"/>
      <c r="P319" s="2"/>
      <c r="Q319" s="2">
        <v>0</v>
      </c>
      <c r="R319" s="2"/>
      <c r="S319" s="2"/>
      <c r="T319" s="2"/>
      <c r="U319" s="2"/>
      <c r="V319" s="2"/>
      <c r="W319" s="10"/>
      <c r="X319" s="10"/>
    </row>
    <row r="320" spans="1:24" ht="16.5" customHeight="1" x14ac:dyDescent="0.25">
      <c r="A320" s="1" t="s">
        <v>84</v>
      </c>
      <c r="B320" s="5" t="s">
        <v>90</v>
      </c>
      <c r="C320" s="5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>
        <v>17300</v>
      </c>
      <c r="O320" s="2"/>
      <c r="P320" s="2">
        <v>138977</v>
      </c>
      <c r="Q320" s="2">
        <v>500</v>
      </c>
      <c r="R320" s="2"/>
      <c r="S320" s="2"/>
      <c r="T320" s="2"/>
      <c r="U320" s="2"/>
      <c r="V320" s="2"/>
      <c r="W320" s="10"/>
      <c r="X320" s="10"/>
    </row>
    <row r="321" spans="1:24" ht="16.5" customHeight="1" x14ac:dyDescent="0.25">
      <c r="A321" s="1" t="s">
        <v>84</v>
      </c>
      <c r="B321" s="5" t="s">
        <v>2783</v>
      </c>
      <c r="C321" s="5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10"/>
      <c r="X321" s="10">
        <v>16500</v>
      </c>
    </row>
    <row r="322" spans="1:24" ht="16.5" customHeight="1" x14ac:dyDescent="0.25">
      <c r="A322" s="1" t="s">
        <v>84</v>
      </c>
      <c r="B322" s="5" t="s">
        <v>36</v>
      </c>
      <c r="C322" s="5"/>
      <c r="D322" s="2">
        <v>8010</v>
      </c>
      <c r="E322" s="2"/>
      <c r="F322" s="2"/>
      <c r="G322" s="2"/>
      <c r="H322" s="2">
        <v>500</v>
      </c>
      <c r="I322" s="2"/>
      <c r="J322" s="2">
        <v>5690</v>
      </c>
      <c r="K322" s="2">
        <v>5700</v>
      </c>
      <c r="L322" s="2">
        <v>1074</v>
      </c>
      <c r="M322" s="2">
        <v>622</v>
      </c>
      <c r="N322" s="2"/>
      <c r="O322" s="2"/>
      <c r="P322" s="2"/>
      <c r="Q322" s="2">
        <v>0</v>
      </c>
      <c r="R322" s="2"/>
      <c r="S322" s="2"/>
      <c r="T322" s="2"/>
      <c r="U322" s="2"/>
      <c r="V322" s="2"/>
      <c r="W322" s="10"/>
      <c r="X322" s="10"/>
    </row>
    <row r="323" spans="1:24" ht="16.5" customHeight="1" x14ac:dyDescent="0.25">
      <c r="A323" s="1" t="s">
        <v>84</v>
      </c>
      <c r="B323" s="5" t="s">
        <v>2146</v>
      </c>
      <c r="C323" s="5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>
        <v>500</v>
      </c>
      <c r="W323" s="10"/>
      <c r="X323" s="10"/>
    </row>
    <row r="324" spans="1:24" ht="16.5" customHeight="1" x14ac:dyDescent="0.25">
      <c r="A324" s="1" t="s">
        <v>84</v>
      </c>
      <c r="B324" s="5" t="s">
        <v>2565</v>
      </c>
      <c r="C324" s="5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10">
        <v>28444</v>
      </c>
      <c r="X324" s="10"/>
    </row>
    <row r="325" spans="1:24" ht="16.5" customHeight="1" x14ac:dyDescent="0.25">
      <c r="A325" s="1" t="s">
        <v>84</v>
      </c>
      <c r="B325" s="5" t="s">
        <v>38</v>
      </c>
      <c r="C325" s="5"/>
      <c r="D325" s="2"/>
      <c r="E325" s="2"/>
      <c r="F325" s="2"/>
      <c r="G325" s="2"/>
      <c r="H325" s="2"/>
      <c r="I325" s="2"/>
      <c r="J325" s="2"/>
      <c r="K325" s="2">
        <v>10000</v>
      </c>
      <c r="L325" s="2">
        <v>12000</v>
      </c>
      <c r="M325" s="2">
        <v>121406</v>
      </c>
      <c r="N325" s="2">
        <v>72290</v>
      </c>
      <c r="O325" s="2">
        <v>61500</v>
      </c>
      <c r="P325" s="2"/>
      <c r="Q325" s="2">
        <v>138977</v>
      </c>
      <c r="R325" s="2">
        <v>72000</v>
      </c>
      <c r="S325" s="2">
        <v>28500</v>
      </c>
      <c r="T325" s="2">
        <v>8205</v>
      </c>
      <c r="U325" s="2">
        <v>12250</v>
      </c>
      <c r="V325" s="2"/>
      <c r="W325" s="10">
        <v>77</v>
      </c>
      <c r="X325" s="10">
        <v>321</v>
      </c>
    </row>
    <row r="326" spans="1:24" ht="16.5" customHeight="1" x14ac:dyDescent="0.25">
      <c r="A326" s="1" t="s">
        <v>84</v>
      </c>
      <c r="B326" s="5" t="s">
        <v>1085</v>
      </c>
      <c r="C326" s="5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>
        <v>100</v>
      </c>
      <c r="S326" s="2"/>
      <c r="T326" s="2"/>
      <c r="U326" s="2"/>
      <c r="V326" s="2">
        <v>77033</v>
      </c>
      <c r="W326" s="10">
        <v>28823</v>
      </c>
      <c r="X326" s="10">
        <v>52480</v>
      </c>
    </row>
    <row r="327" spans="1:24" ht="16.5" customHeight="1" x14ac:dyDescent="0.25">
      <c r="A327" s="1" t="s">
        <v>84</v>
      </c>
      <c r="B327" s="5" t="s">
        <v>37</v>
      </c>
      <c r="C327" s="5"/>
      <c r="D327" s="2">
        <v>250</v>
      </c>
      <c r="E327" s="2"/>
      <c r="F327" s="2"/>
      <c r="G327" s="2"/>
      <c r="H327" s="2">
        <v>1000</v>
      </c>
      <c r="I327" s="2"/>
      <c r="J327" s="2"/>
      <c r="K327" s="2"/>
      <c r="L327" s="2">
        <v>373</v>
      </c>
      <c r="M327" s="2">
        <v>432</v>
      </c>
      <c r="N327" s="2"/>
      <c r="O327" s="2"/>
      <c r="P327" s="2"/>
      <c r="Q327" s="2">
        <v>0</v>
      </c>
      <c r="R327" s="2"/>
      <c r="S327" s="2"/>
      <c r="T327" s="2"/>
      <c r="U327" s="2"/>
      <c r="V327" s="2"/>
      <c r="W327" s="10"/>
      <c r="X327" s="10"/>
    </row>
    <row r="328" spans="1:24" ht="16.5" customHeight="1" x14ac:dyDescent="0.25">
      <c r="A328" s="1" t="s">
        <v>84</v>
      </c>
      <c r="B328" s="5" t="s">
        <v>2147</v>
      </c>
      <c r="C328" s="5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>
        <v>4795</v>
      </c>
      <c r="W328" s="10">
        <v>311000</v>
      </c>
      <c r="X328" s="10">
        <v>10950</v>
      </c>
    </row>
    <row r="329" spans="1:24" ht="16.5" customHeight="1" x14ac:dyDescent="0.25">
      <c r="A329" s="1" t="s">
        <v>84</v>
      </c>
      <c r="B329" s="5" t="s">
        <v>1689</v>
      </c>
      <c r="C329" s="5"/>
      <c r="D329" s="2"/>
      <c r="E329" s="2"/>
      <c r="F329" s="2"/>
      <c r="G329" s="2"/>
      <c r="H329" s="2"/>
      <c r="I329" s="2"/>
      <c r="J329" s="2"/>
      <c r="K329" s="2"/>
      <c r="L329" s="2"/>
      <c r="M329" s="2">
        <v>50000</v>
      </c>
      <c r="N329" s="2">
        <v>16000</v>
      </c>
      <c r="O329" s="2"/>
      <c r="P329" s="2"/>
      <c r="Q329" s="2">
        <v>0</v>
      </c>
      <c r="R329" s="2"/>
      <c r="S329" s="2"/>
      <c r="T329" s="2"/>
      <c r="U329" s="2"/>
      <c r="V329" s="2"/>
      <c r="W329" s="10"/>
      <c r="X329" s="10"/>
    </row>
    <row r="330" spans="1:24" ht="16.5" customHeight="1" x14ac:dyDescent="0.25">
      <c r="A330" s="1" t="s">
        <v>84</v>
      </c>
      <c r="B330" s="5" t="s">
        <v>2148</v>
      </c>
      <c r="C330" s="5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>
        <v>125</v>
      </c>
      <c r="W330" s="10"/>
      <c r="X330" s="10"/>
    </row>
    <row r="331" spans="1:24" ht="16.5" customHeight="1" x14ac:dyDescent="0.25">
      <c r="A331" s="1" t="s">
        <v>84</v>
      </c>
      <c r="B331" s="5" t="s">
        <v>2149</v>
      </c>
      <c r="C331" s="5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>
        <v>130</v>
      </c>
      <c r="W331" s="10"/>
      <c r="X331" s="10"/>
    </row>
    <row r="332" spans="1:24" ht="16.5" customHeight="1" x14ac:dyDescent="0.25">
      <c r="A332" s="1" t="s">
        <v>84</v>
      </c>
      <c r="B332" s="5" t="s">
        <v>1255</v>
      </c>
      <c r="C332" s="5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>
        <v>79</v>
      </c>
      <c r="U332" s="2"/>
      <c r="V332" s="2"/>
      <c r="W332" s="10">
        <v>10</v>
      </c>
      <c r="X332" s="10">
        <v>12</v>
      </c>
    </row>
    <row r="333" spans="1:24" ht="16.5" customHeight="1" x14ac:dyDescent="0.25">
      <c r="A333" s="1" t="s">
        <v>84</v>
      </c>
      <c r="B333" s="5" t="s">
        <v>1690</v>
      </c>
      <c r="C333" s="5"/>
      <c r="D333" s="2"/>
      <c r="E333" s="2"/>
      <c r="F333" s="2"/>
      <c r="G333" s="2"/>
      <c r="H333" s="2"/>
      <c r="I333" s="2"/>
      <c r="J333" s="2"/>
      <c r="K333" s="2"/>
      <c r="L333" s="2"/>
      <c r="M333" s="2">
        <v>28</v>
      </c>
      <c r="N333" s="2">
        <v>23220</v>
      </c>
      <c r="O333" s="2"/>
      <c r="P333" s="2"/>
      <c r="Q333" s="2">
        <v>0</v>
      </c>
      <c r="R333" s="2"/>
      <c r="S333" s="2"/>
      <c r="T333" s="2"/>
      <c r="U333" s="2"/>
      <c r="V333" s="2"/>
      <c r="W333" s="10"/>
      <c r="X333" s="10"/>
    </row>
    <row r="334" spans="1:24" ht="16.5" customHeight="1" x14ac:dyDescent="0.25">
      <c r="A334" s="1" t="s">
        <v>84</v>
      </c>
      <c r="B334" s="5" t="s">
        <v>2566</v>
      </c>
      <c r="C334" s="5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10">
        <v>8352</v>
      </c>
      <c r="X334" s="10">
        <v>52720</v>
      </c>
    </row>
    <row r="335" spans="1:24" ht="16.5" customHeight="1" x14ac:dyDescent="0.25">
      <c r="A335" s="1" t="s">
        <v>84</v>
      </c>
      <c r="B335" s="5" t="s">
        <v>2567</v>
      </c>
      <c r="C335" s="5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10">
        <v>15376</v>
      </c>
      <c r="X335" s="10">
        <v>18438</v>
      </c>
    </row>
    <row r="336" spans="1:24" ht="16.5" customHeight="1" x14ac:dyDescent="0.25">
      <c r="A336" s="1" t="s">
        <v>84</v>
      </c>
      <c r="B336" s="5" t="s">
        <v>2568</v>
      </c>
      <c r="C336" s="5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10">
        <v>4010</v>
      </c>
      <c r="X336" s="10">
        <v>1042</v>
      </c>
    </row>
    <row r="337" spans="1:24" ht="16.5" customHeight="1" x14ac:dyDescent="0.25">
      <c r="A337" s="1" t="s">
        <v>84</v>
      </c>
      <c r="B337" s="5" t="s">
        <v>2569</v>
      </c>
      <c r="C337" s="5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10">
        <v>49189</v>
      </c>
      <c r="X337" s="10">
        <v>28085</v>
      </c>
    </row>
    <row r="338" spans="1:24" ht="16.5" customHeight="1" x14ac:dyDescent="0.25">
      <c r="A338" s="1" t="s">
        <v>84</v>
      </c>
      <c r="B338" s="5" t="s">
        <v>2570</v>
      </c>
      <c r="C338" s="5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10">
        <v>40628</v>
      </c>
      <c r="X338" s="10">
        <v>74569</v>
      </c>
    </row>
    <row r="339" spans="1:24" ht="16.5" customHeight="1" x14ac:dyDescent="0.25">
      <c r="A339" s="1" t="s">
        <v>84</v>
      </c>
      <c r="B339" s="5" t="s">
        <v>2571</v>
      </c>
      <c r="C339" s="5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10">
        <v>316663</v>
      </c>
      <c r="X339" s="10">
        <v>209730</v>
      </c>
    </row>
    <row r="340" spans="1:24" ht="16.5" customHeight="1" x14ac:dyDescent="0.25">
      <c r="A340" s="1" t="s">
        <v>84</v>
      </c>
      <c r="B340" s="5" t="s">
        <v>2572</v>
      </c>
      <c r="C340" s="5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10">
        <v>39691</v>
      </c>
      <c r="X340" s="10">
        <v>23490</v>
      </c>
    </row>
    <row r="341" spans="1:24" ht="16.5" customHeight="1" x14ac:dyDescent="0.25">
      <c r="A341" s="1" t="s">
        <v>84</v>
      </c>
      <c r="B341" s="5" t="s">
        <v>2573</v>
      </c>
      <c r="C341" s="5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10">
        <v>42819</v>
      </c>
      <c r="X341" s="10">
        <v>30390</v>
      </c>
    </row>
    <row r="342" spans="1:24" ht="16.5" customHeight="1" x14ac:dyDescent="0.25">
      <c r="A342" s="1" t="s">
        <v>84</v>
      </c>
      <c r="B342" s="5" t="s">
        <v>2574</v>
      </c>
      <c r="C342" s="5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10">
        <v>46906</v>
      </c>
      <c r="X342" s="10">
        <v>83528</v>
      </c>
    </row>
    <row r="343" spans="1:24" ht="16.5" customHeight="1" x14ac:dyDescent="0.25">
      <c r="A343" s="1" t="s">
        <v>84</v>
      </c>
      <c r="B343" s="5" t="s">
        <v>2575</v>
      </c>
      <c r="C343" s="5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10">
        <v>71140</v>
      </c>
      <c r="X343" s="10">
        <v>56630</v>
      </c>
    </row>
    <row r="344" spans="1:24" ht="16.5" customHeight="1" x14ac:dyDescent="0.25">
      <c r="A344" s="1" t="s">
        <v>84</v>
      </c>
      <c r="B344" s="5" t="s">
        <v>2576</v>
      </c>
      <c r="C344" s="5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10">
        <v>81646</v>
      </c>
      <c r="X344" s="10">
        <v>9200</v>
      </c>
    </row>
    <row r="345" spans="1:24" ht="16.5" customHeight="1" x14ac:dyDescent="0.25">
      <c r="A345" s="1" t="s">
        <v>84</v>
      </c>
      <c r="B345" s="5" t="s">
        <v>1256</v>
      </c>
      <c r="C345" s="5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>
        <v>1430</v>
      </c>
      <c r="T345" s="2">
        <v>5000</v>
      </c>
      <c r="U345" s="2"/>
      <c r="V345" s="2">
        <v>900</v>
      </c>
      <c r="W345" s="10"/>
      <c r="X345" s="10">
        <v>705</v>
      </c>
    </row>
    <row r="346" spans="1:24" ht="16.5" customHeight="1" x14ac:dyDescent="0.25">
      <c r="A346" s="1" t="s">
        <v>84</v>
      </c>
      <c r="B346" s="5" t="s">
        <v>1691</v>
      </c>
      <c r="C346" s="5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>
        <v>1380674</v>
      </c>
      <c r="O346" s="2"/>
      <c r="P346" s="2"/>
      <c r="Q346" s="2">
        <v>0</v>
      </c>
      <c r="R346" s="2">
        <v>750000</v>
      </c>
      <c r="S346" s="2">
        <v>1600000</v>
      </c>
      <c r="T346" s="2">
        <v>30000</v>
      </c>
      <c r="U346" s="2"/>
      <c r="V346" s="2">
        <v>1367856</v>
      </c>
      <c r="W346" s="10">
        <v>1168063</v>
      </c>
      <c r="X346" s="10">
        <v>2493710</v>
      </c>
    </row>
    <row r="347" spans="1:24" ht="16.5" customHeight="1" x14ac:dyDescent="0.25">
      <c r="A347" s="1" t="s">
        <v>84</v>
      </c>
      <c r="B347" s="3" t="s">
        <v>97</v>
      </c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>
        <v>10493</v>
      </c>
      <c r="P347" s="2"/>
      <c r="Q347" s="2">
        <v>0</v>
      </c>
      <c r="R347" s="2"/>
      <c r="S347" s="2"/>
      <c r="T347" s="2"/>
      <c r="U347" s="2"/>
      <c r="V347" s="2"/>
      <c r="W347" s="10"/>
      <c r="X347" s="10"/>
    </row>
    <row r="348" spans="1:24" ht="16.5" customHeight="1" x14ac:dyDescent="0.25">
      <c r="A348" s="1" t="s">
        <v>84</v>
      </c>
      <c r="B348" s="5" t="s">
        <v>1692</v>
      </c>
      <c r="C348" s="5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>
        <v>5000</v>
      </c>
      <c r="O348" s="2"/>
      <c r="P348" s="2"/>
      <c r="Q348" s="2">
        <v>0</v>
      </c>
      <c r="R348" s="2"/>
      <c r="S348" s="2">
        <v>19112</v>
      </c>
      <c r="T348" s="2">
        <v>64000</v>
      </c>
      <c r="U348" s="2"/>
      <c r="V348" s="2">
        <v>31140</v>
      </c>
      <c r="W348" s="10">
        <v>2600</v>
      </c>
      <c r="X348" s="10">
        <v>2400</v>
      </c>
    </row>
    <row r="349" spans="1:24" ht="16.5" customHeight="1" x14ac:dyDescent="0.25">
      <c r="A349" s="1" t="s">
        <v>84</v>
      </c>
      <c r="B349" s="5" t="s">
        <v>2577</v>
      </c>
      <c r="C349" s="5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10">
        <v>81045</v>
      </c>
      <c r="X349" s="10">
        <v>2193</v>
      </c>
    </row>
    <row r="350" spans="1:24" ht="16.5" customHeight="1" x14ac:dyDescent="0.25">
      <c r="A350" s="1" t="s">
        <v>84</v>
      </c>
      <c r="B350" s="5" t="s">
        <v>2578</v>
      </c>
      <c r="C350" s="5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10">
        <v>65638</v>
      </c>
      <c r="X350" s="10">
        <v>124643</v>
      </c>
    </row>
    <row r="351" spans="1:24" ht="16.5" customHeight="1" x14ac:dyDescent="0.25">
      <c r="A351" s="1" t="s">
        <v>84</v>
      </c>
      <c r="B351" s="5" t="s">
        <v>2579</v>
      </c>
      <c r="C351" s="5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10">
        <v>70327</v>
      </c>
      <c r="X351" s="10">
        <v>13004</v>
      </c>
    </row>
    <row r="352" spans="1:24" ht="16.5" customHeight="1" x14ac:dyDescent="0.25">
      <c r="A352" s="1" t="s">
        <v>84</v>
      </c>
      <c r="B352" s="5" t="s">
        <v>2580</v>
      </c>
      <c r="C352" s="5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10">
        <v>12200</v>
      </c>
      <c r="X352" s="10"/>
    </row>
    <row r="353" spans="1:24" ht="16.5" customHeight="1" x14ac:dyDescent="0.25">
      <c r="A353" s="1" t="s">
        <v>84</v>
      </c>
      <c r="B353" s="5" t="s">
        <v>2581</v>
      </c>
      <c r="C353" s="5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10">
        <v>73540</v>
      </c>
      <c r="X353" s="10">
        <v>3044</v>
      </c>
    </row>
    <row r="354" spans="1:24" ht="16.5" customHeight="1" x14ac:dyDescent="0.25">
      <c r="A354" s="1" t="s">
        <v>84</v>
      </c>
      <c r="B354" s="5" t="s">
        <v>2582</v>
      </c>
      <c r="C354" s="5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10">
        <v>2339</v>
      </c>
      <c r="X354" s="10">
        <v>49269</v>
      </c>
    </row>
    <row r="355" spans="1:24" ht="16.5" customHeight="1" x14ac:dyDescent="0.25">
      <c r="A355" s="1" t="s">
        <v>84</v>
      </c>
      <c r="B355" s="5" t="s">
        <v>2785</v>
      </c>
      <c r="C355" s="5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10"/>
      <c r="X355" s="10">
        <v>8970</v>
      </c>
    </row>
    <row r="356" spans="1:24" ht="16.5" customHeight="1" x14ac:dyDescent="0.25">
      <c r="A356" s="1" t="s">
        <v>84</v>
      </c>
      <c r="B356" s="5" t="s">
        <v>2583</v>
      </c>
      <c r="C356" s="5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10">
        <v>3501</v>
      </c>
      <c r="X356" s="10">
        <v>11187</v>
      </c>
    </row>
    <row r="357" spans="1:24" ht="16.5" customHeight="1" x14ac:dyDescent="0.25">
      <c r="A357" s="1" t="s">
        <v>84</v>
      </c>
      <c r="B357" s="5" t="s">
        <v>2584</v>
      </c>
      <c r="C357" s="5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10">
        <v>61155</v>
      </c>
      <c r="X357" s="10">
        <v>3320</v>
      </c>
    </row>
    <row r="358" spans="1:24" ht="16.5" customHeight="1" x14ac:dyDescent="0.25">
      <c r="A358" s="1" t="s">
        <v>84</v>
      </c>
      <c r="B358" s="5" t="s">
        <v>2585</v>
      </c>
      <c r="C358" s="5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10">
        <v>190</v>
      </c>
      <c r="X358" s="10">
        <v>168646</v>
      </c>
    </row>
    <row r="359" spans="1:24" ht="16.5" customHeight="1" x14ac:dyDescent="0.25">
      <c r="A359" s="1" t="s">
        <v>84</v>
      </c>
      <c r="B359" s="3" t="s">
        <v>2150</v>
      </c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>
        <v>11299</v>
      </c>
      <c r="W359" s="10"/>
      <c r="X359" s="10"/>
    </row>
    <row r="360" spans="1:24" ht="16.5" customHeight="1" x14ac:dyDescent="0.25">
      <c r="A360" s="1" t="s">
        <v>84</v>
      </c>
      <c r="B360" s="5" t="s">
        <v>1257</v>
      </c>
      <c r="C360" s="5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>
        <v>3240</v>
      </c>
      <c r="U360" s="2"/>
      <c r="V360" s="2"/>
      <c r="W360" s="10"/>
      <c r="X360" s="10">
        <v>750</v>
      </c>
    </row>
    <row r="361" spans="1:24" ht="16.5" customHeight="1" x14ac:dyDescent="0.25">
      <c r="A361" s="1" t="s">
        <v>84</v>
      </c>
      <c r="B361" s="5" t="s">
        <v>2799</v>
      </c>
      <c r="C361" s="5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10"/>
      <c r="X361" s="10">
        <v>15</v>
      </c>
    </row>
    <row r="362" spans="1:24" ht="16.5" customHeight="1" x14ac:dyDescent="0.25">
      <c r="A362" s="1" t="s">
        <v>84</v>
      </c>
      <c r="B362" s="5" t="s">
        <v>40</v>
      </c>
      <c r="C362" s="5"/>
      <c r="D362" s="2"/>
      <c r="E362" s="2"/>
      <c r="F362" s="2"/>
      <c r="G362" s="2"/>
      <c r="H362" s="2">
        <v>15000</v>
      </c>
      <c r="I362" s="2">
        <v>10847</v>
      </c>
      <c r="J362" s="2">
        <v>43702</v>
      </c>
      <c r="K362" s="2"/>
      <c r="L362" s="2">
        <v>2298</v>
      </c>
      <c r="M362" s="2">
        <v>10000</v>
      </c>
      <c r="N362" s="2"/>
      <c r="O362" s="2"/>
      <c r="P362" s="2"/>
      <c r="Q362" s="2">
        <v>0</v>
      </c>
      <c r="R362" s="2"/>
      <c r="S362" s="2"/>
      <c r="T362" s="2"/>
      <c r="U362" s="2"/>
      <c r="V362" s="2"/>
      <c r="W362" s="10"/>
      <c r="X362" s="10"/>
    </row>
    <row r="363" spans="1:24" ht="16.5" customHeight="1" x14ac:dyDescent="0.25">
      <c r="A363" s="1" t="s">
        <v>84</v>
      </c>
      <c r="B363" s="5" t="s">
        <v>39</v>
      </c>
      <c r="C363" s="5"/>
      <c r="D363" s="2">
        <v>5750</v>
      </c>
      <c r="E363" s="2"/>
      <c r="F363" s="2"/>
      <c r="G363" s="2"/>
      <c r="H363" s="2">
        <v>11560</v>
      </c>
      <c r="I363" s="2">
        <v>6329</v>
      </c>
      <c r="J363" s="2">
        <v>2691</v>
      </c>
      <c r="K363" s="2">
        <v>200</v>
      </c>
      <c r="L363" s="2">
        <v>40764</v>
      </c>
      <c r="M363" s="2">
        <v>50002</v>
      </c>
      <c r="N363" s="2">
        <v>2300</v>
      </c>
      <c r="O363" s="2"/>
      <c r="P363" s="2"/>
      <c r="Q363" s="2">
        <v>0</v>
      </c>
      <c r="R363" s="2"/>
      <c r="S363" s="2"/>
      <c r="T363" s="2"/>
      <c r="U363" s="2"/>
      <c r="V363" s="2"/>
      <c r="W363" s="10"/>
      <c r="X363" s="10"/>
    </row>
    <row r="364" spans="1:24" ht="16.5" customHeight="1" x14ac:dyDescent="0.25">
      <c r="A364" s="1" t="s">
        <v>84</v>
      </c>
      <c r="B364" s="5" t="s">
        <v>1693</v>
      </c>
      <c r="C364" s="5"/>
      <c r="D364" s="2"/>
      <c r="E364" s="2"/>
      <c r="F364" s="2"/>
      <c r="G364" s="2"/>
      <c r="H364" s="2"/>
      <c r="I364" s="2"/>
      <c r="J364" s="2"/>
      <c r="K364" s="2"/>
      <c r="L364" s="2"/>
      <c r="M364" s="2">
        <v>50000</v>
      </c>
      <c r="N364" s="2">
        <v>14000</v>
      </c>
      <c r="O364" s="2"/>
      <c r="P364" s="2"/>
      <c r="Q364" s="2">
        <v>0</v>
      </c>
      <c r="R364" s="2"/>
      <c r="S364" s="2">
        <v>81730</v>
      </c>
      <c r="T364" s="2"/>
      <c r="U364" s="2"/>
      <c r="V364" s="2"/>
      <c r="W364" s="10">
        <v>5000</v>
      </c>
      <c r="X364" s="10">
        <v>19700</v>
      </c>
    </row>
    <row r="365" spans="1:24" ht="16.5" customHeight="1" x14ac:dyDescent="0.25">
      <c r="A365" s="1" t="s">
        <v>84</v>
      </c>
      <c r="B365" s="5" t="s">
        <v>1694</v>
      </c>
      <c r="C365" s="5"/>
      <c r="D365" s="2"/>
      <c r="E365" s="2"/>
      <c r="F365" s="2"/>
      <c r="G365" s="2"/>
      <c r="H365" s="2"/>
      <c r="I365" s="2"/>
      <c r="J365" s="2"/>
      <c r="K365" s="2"/>
      <c r="L365" s="2"/>
      <c r="M365" s="2">
        <v>2000</v>
      </c>
      <c r="N365" s="2">
        <v>300</v>
      </c>
      <c r="O365" s="2"/>
      <c r="P365" s="2"/>
      <c r="Q365" s="2">
        <v>0</v>
      </c>
      <c r="R365" s="2"/>
      <c r="S365" s="2"/>
      <c r="T365" s="2"/>
      <c r="U365" s="2"/>
      <c r="V365" s="2"/>
      <c r="W365" s="10"/>
      <c r="X365" s="10"/>
    </row>
    <row r="366" spans="1:24" ht="16.5" customHeight="1" x14ac:dyDescent="0.25">
      <c r="A366" s="1" t="s">
        <v>84</v>
      </c>
      <c r="B366" s="5" t="s">
        <v>41</v>
      </c>
      <c r="C366" s="5"/>
      <c r="D366" s="2">
        <v>4000</v>
      </c>
      <c r="E366" s="2">
        <v>3000</v>
      </c>
      <c r="F366" s="2"/>
      <c r="G366" s="2"/>
      <c r="H366" s="2">
        <v>3100</v>
      </c>
      <c r="I366" s="2">
        <v>1700</v>
      </c>
      <c r="J366" s="2">
        <v>3300</v>
      </c>
      <c r="K366" s="2"/>
      <c r="L366" s="2"/>
      <c r="M366" s="2"/>
      <c r="N366" s="2"/>
      <c r="O366" s="2"/>
      <c r="P366" s="2"/>
      <c r="Q366" s="2">
        <v>0</v>
      </c>
      <c r="R366" s="2"/>
      <c r="S366" s="2"/>
      <c r="T366" s="2"/>
      <c r="U366" s="2"/>
      <c r="V366" s="2"/>
      <c r="W366" s="10"/>
      <c r="X366" s="10"/>
    </row>
    <row r="367" spans="1:24" ht="16.5" customHeight="1" x14ac:dyDescent="0.25">
      <c r="A367" s="1" t="s">
        <v>84</v>
      </c>
      <c r="B367" s="5" t="s">
        <v>42</v>
      </c>
      <c r="C367" s="5"/>
      <c r="D367" s="2">
        <v>5000</v>
      </c>
      <c r="E367" s="2"/>
      <c r="F367" s="2"/>
      <c r="G367" s="2"/>
      <c r="H367" s="2">
        <v>5000</v>
      </c>
      <c r="I367" s="2">
        <v>35000</v>
      </c>
      <c r="J367" s="2">
        <v>19266</v>
      </c>
      <c r="K367" s="2">
        <v>322</v>
      </c>
      <c r="L367" s="2">
        <v>32294</v>
      </c>
      <c r="M367" s="2">
        <v>2900</v>
      </c>
      <c r="N367" s="2">
        <v>500</v>
      </c>
      <c r="O367" s="2"/>
      <c r="P367" s="2"/>
      <c r="Q367" s="2">
        <v>0</v>
      </c>
      <c r="R367" s="2"/>
      <c r="S367" s="2"/>
      <c r="T367" s="2"/>
      <c r="U367" s="2"/>
      <c r="V367" s="2"/>
      <c r="W367" s="10"/>
      <c r="X367" s="10"/>
    </row>
    <row r="368" spans="1:24" ht="16.5" customHeight="1" x14ac:dyDescent="0.25">
      <c r="A368" s="1" t="s">
        <v>84</v>
      </c>
      <c r="B368" s="5" t="s">
        <v>2792</v>
      </c>
      <c r="C368" s="5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10"/>
      <c r="X368" s="10">
        <v>2000</v>
      </c>
    </row>
    <row r="369" spans="1:24" ht="16.5" customHeight="1" x14ac:dyDescent="0.25">
      <c r="A369" s="1" t="s">
        <v>84</v>
      </c>
      <c r="B369" s="5" t="s">
        <v>44</v>
      </c>
      <c r="C369" s="5"/>
      <c r="D369" s="2"/>
      <c r="E369" s="2"/>
      <c r="F369" s="2"/>
      <c r="G369" s="2">
        <v>10200</v>
      </c>
      <c r="H369" s="2">
        <v>149692</v>
      </c>
      <c r="I369" s="2">
        <v>116500</v>
      </c>
      <c r="J369" s="2">
        <v>215095</v>
      </c>
      <c r="K369" s="2">
        <v>68000</v>
      </c>
      <c r="L369" s="2">
        <v>149757</v>
      </c>
      <c r="M369" s="2">
        <v>562416</v>
      </c>
      <c r="N369" s="2">
        <v>388820</v>
      </c>
      <c r="O369" s="2">
        <v>153257</v>
      </c>
      <c r="P369" s="2">
        <v>189255</v>
      </c>
      <c r="Q369" s="2">
        <v>181413</v>
      </c>
      <c r="R369" s="2">
        <v>283008</v>
      </c>
      <c r="S369" s="2">
        <v>337001</v>
      </c>
      <c r="T369" s="2">
        <v>114820</v>
      </c>
      <c r="U369" s="2">
        <v>179907</v>
      </c>
      <c r="V369" s="2">
        <v>93679</v>
      </c>
      <c r="W369" s="10">
        <v>23960</v>
      </c>
      <c r="X369" s="10">
        <v>184200</v>
      </c>
    </row>
    <row r="370" spans="1:24" ht="16.5" customHeight="1" x14ac:dyDescent="0.25">
      <c r="A370" s="1" t="s">
        <v>84</v>
      </c>
      <c r="B370" s="5" t="s">
        <v>1258</v>
      </c>
      <c r="C370" s="5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>
        <v>99019</v>
      </c>
      <c r="T370" s="2">
        <v>43000</v>
      </c>
      <c r="U370" s="2"/>
      <c r="V370" s="2">
        <v>198432</v>
      </c>
      <c r="W370" s="10">
        <v>28110</v>
      </c>
      <c r="X370" s="10"/>
    </row>
    <row r="371" spans="1:24" ht="16.5" customHeight="1" x14ac:dyDescent="0.25">
      <c r="A371" s="1" t="s">
        <v>84</v>
      </c>
      <c r="B371" s="5" t="s">
        <v>2049</v>
      </c>
      <c r="C371" s="5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10">
        <v>53000</v>
      </c>
      <c r="X371" s="10">
        <v>135582</v>
      </c>
    </row>
    <row r="372" spans="1:24" ht="16.5" customHeight="1" x14ac:dyDescent="0.25">
      <c r="A372" s="1" t="s">
        <v>84</v>
      </c>
      <c r="B372" s="5" t="s">
        <v>43</v>
      </c>
      <c r="C372" s="5"/>
      <c r="D372" s="2"/>
      <c r="E372" s="2"/>
      <c r="F372" s="2"/>
      <c r="G372" s="2"/>
      <c r="H372" s="2">
        <v>5000</v>
      </c>
      <c r="I372" s="2">
        <v>170</v>
      </c>
      <c r="J372" s="2">
        <v>13500</v>
      </c>
      <c r="K372" s="2">
        <v>1962</v>
      </c>
      <c r="L372" s="2"/>
      <c r="M372" s="2"/>
      <c r="N372" s="2"/>
      <c r="O372" s="2"/>
      <c r="P372" s="2"/>
      <c r="Q372" s="2">
        <v>0</v>
      </c>
      <c r="R372" s="2"/>
      <c r="S372" s="2"/>
      <c r="T372" s="2">
        <v>3000</v>
      </c>
      <c r="U372" s="2"/>
      <c r="V372" s="2"/>
      <c r="W372" s="10"/>
      <c r="X372" s="10"/>
    </row>
    <row r="373" spans="1:24" ht="16.5" customHeight="1" x14ac:dyDescent="0.25">
      <c r="A373" s="1" t="s">
        <v>84</v>
      </c>
      <c r="B373" s="5" t="s">
        <v>1695</v>
      </c>
      <c r="C373" s="5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>
        <v>113070</v>
      </c>
      <c r="T373" s="2">
        <v>496346</v>
      </c>
      <c r="U373" s="2"/>
      <c r="V373" s="2">
        <v>496763</v>
      </c>
      <c r="W373" s="10">
        <v>356144</v>
      </c>
      <c r="X373" s="10">
        <v>340224</v>
      </c>
    </row>
    <row r="374" spans="1:24" ht="16.5" customHeight="1" x14ac:dyDescent="0.25">
      <c r="A374" s="1" t="s">
        <v>84</v>
      </c>
      <c r="B374" s="5" t="s">
        <v>91</v>
      </c>
      <c r="C374" s="5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>
        <v>300</v>
      </c>
      <c r="O374" s="2"/>
      <c r="P374" s="2"/>
      <c r="Q374" s="2">
        <v>0</v>
      </c>
      <c r="R374" s="2"/>
      <c r="S374" s="2">
        <v>1830</v>
      </c>
      <c r="T374" s="2"/>
      <c r="U374" s="2"/>
      <c r="V374" s="2"/>
      <c r="W374" s="10"/>
      <c r="X374" s="10"/>
    </row>
    <row r="375" spans="1:24" ht="16.5" customHeight="1" x14ac:dyDescent="0.25">
      <c r="A375" s="1" t="s">
        <v>84</v>
      </c>
      <c r="B375" s="5" t="s">
        <v>1259</v>
      </c>
      <c r="C375" s="5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>
        <v>32114</v>
      </c>
      <c r="T375" s="2">
        <v>12000</v>
      </c>
      <c r="U375" s="2"/>
      <c r="V375" s="2">
        <v>1000</v>
      </c>
      <c r="W375" s="10"/>
      <c r="X375" s="10"/>
    </row>
    <row r="376" spans="1:24" ht="16.5" customHeight="1" x14ac:dyDescent="0.25">
      <c r="A376" s="1" t="s">
        <v>84</v>
      </c>
      <c r="B376" s="5" t="s">
        <v>2586</v>
      </c>
      <c r="C376" s="5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10">
        <v>3085</v>
      </c>
      <c r="X376" s="10">
        <v>604</v>
      </c>
    </row>
    <row r="377" spans="1:24" ht="16.5" customHeight="1" x14ac:dyDescent="0.25">
      <c r="A377" s="1" t="s">
        <v>84</v>
      </c>
      <c r="B377" s="5" t="s">
        <v>2151</v>
      </c>
      <c r="C377" s="5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>
        <v>1095</v>
      </c>
      <c r="W377" s="10">
        <v>1161</v>
      </c>
      <c r="X377" s="10">
        <v>1190</v>
      </c>
    </row>
    <row r="378" spans="1:24" ht="16.5" customHeight="1" x14ac:dyDescent="0.25">
      <c r="A378" s="1" t="s">
        <v>84</v>
      </c>
      <c r="B378" s="5" t="s">
        <v>2152</v>
      </c>
      <c r="C378" s="5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>
        <v>504</v>
      </c>
      <c r="W378" s="10"/>
      <c r="X378" s="10">
        <v>105</v>
      </c>
    </row>
    <row r="379" spans="1:24" ht="16.5" customHeight="1" x14ac:dyDescent="0.25">
      <c r="A379" s="1" t="s">
        <v>84</v>
      </c>
      <c r="B379" s="5" t="s">
        <v>2153</v>
      </c>
      <c r="C379" s="5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>
        <v>2540</v>
      </c>
      <c r="W379" s="10">
        <v>15304</v>
      </c>
      <c r="X379" s="10">
        <v>27340</v>
      </c>
    </row>
    <row r="380" spans="1:24" ht="16.5" customHeight="1" x14ac:dyDescent="0.25">
      <c r="A380" s="1" t="s">
        <v>84</v>
      </c>
      <c r="B380" s="5" t="s">
        <v>2154</v>
      </c>
      <c r="C380" s="5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>
        <v>180</v>
      </c>
      <c r="W380" s="10"/>
      <c r="X380" s="10"/>
    </row>
    <row r="381" spans="1:24" ht="16.5" customHeight="1" x14ac:dyDescent="0.25">
      <c r="A381" s="1" t="s">
        <v>84</v>
      </c>
      <c r="B381" s="5" t="s">
        <v>2155</v>
      </c>
      <c r="C381" s="5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>
        <v>504</v>
      </c>
      <c r="W381" s="10"/>
      <c r="X381" s="10">
        <v>203</v>
      </c>
    </row>
    <row r="382" spans="1:24" ht="16.5" customHeight="1" x14ac:dyDescent="0.25">
      <c r="A382" s="1" t="s">
        <v>84</v>
      </c>
      <c r="B382" s="5" t="s">
        <v>2781</v>
      </c>
      <c r="C382" s="5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10"/>
      <c r="X382" s="10">
        <v>35649</v>
      </c>
    </row>
    <row r="383" spans="1:24" ht="16.5" customHeight="1" x14ac:dyDescent="0.25">
      <c r="A383" s="1" t="s">
        <v>84</v>
      </c>
      <c r="B383" s="5" t="s">
        <v>2793</v>
      </c>
      <c r="C383" s="5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10"/>
      <c r="X383" s="10">
        <v>1500</v>
      </c>
    </row>
    <row r="384" spans="1:24" ht="16.5" customHeight="1" x14ac:dyDescent="0.25">
      <c r="A384" s="1" t="s">
        <v>84</v>
      </c>
      <c r="B384" s="5" t="s">
        <v>2794</v>
      </c>
      <c r="C384" s="5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10"/>
      <c r="X384" s="10">
        <v>1500</v>
      </c>
    </row>
    <row r="385" spans="1:24" ht="16.5" customHeight="1" x14ac:dyDescent="0.25">
      <c r="A385" s="1" t="s">
        <v>84</v>
      </c>
      <c r="B385" s="5" t="s">
        <v>2784</v>
      </c>
      <c r="C385" s="5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10"/>
      <c r="X385" s="10">
        <v>14320</v>
      </c>
    </row>
    <row r="386" spans="1:24" ht="16.5" customHeight="1" x14ac:dyDescent="0.25">
      <c r="A386" s="1" t="s">
        <v>84</v>
      </c>
      <c r="B386" s="5" t="s">
        <v>2789</v>
      </c>
      <c r="C386" s="5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10"/>
      <c r="X386" s="10">
        <v>3654</v>
      </c>
    </row>
    <row r="387" spans="1:24" ht="16.5" customHeight="1" x14ac:dyDescent="0.25">
      <c r="A387" s="1" t="s">
        <v>84</v>
      </c>
      <c r="B387" s="4" t="s">
        <v>1044</v>
      </c>
      <c r="C387" s="4"/>
      <c r="D387" s="2">
        <v>61460</v>
      </c>
      <c r="E387" s="2">
        <v>5000</v>
      </c>
      <c r="F387" s="2"/>
      <c r="G387" s="2"/>
      <c r="H387" s="2">
        <v>99180</v>
      </c>
      <c r="I387" s="2">
        <v>35000</v>
      </c>
      <c r="J387" s="2">
        <v>303366</v>
      </c>
      <c r="K387" s="2">
        <v>244784</v>
      </c>
      <c r="L387" s="2">
        <v>235545</v>
      </c>
      <c r="M387" s="2">
        <v>125658</v>
      </c>
      <c r="N387" s="2">
        <v>92684</v>
      </c>
      <c r="O387" s="2">
        <v>20000</v>
      </c>
      <c r="P387" s="2">
        <v>57142</v>
      </c>
      <c r="Q387" s="2">
        <v>50300</v>
      </c>
      <c r="R387" s="2">
        <v>153692</v>
      </c>
      <c r="S387" s="2">
        <v>11350</v>
      </c>
      <c r="T387" s="2">
        <v>21092</v>
      </c>
      <c r="U387" s="2">
        <v>34550</v>
      </c>
      <c r="V387" s="2">
        <v>1250</v>
      </c>
      <c r="W387" s="10">
        <v>425</v>
      </c>
      <c r="X387" s="10">
        <v>2950</v>
      </c>
    </row>
    <row r="388" spans="1:24" ht="16.5" customHeight="1" x14ac:dyDescent="0.25">
      <c r="A388" s="1" t="s">
        <v>84</v>
      </c>
      <c r="B388" s="4" t="s">
        <v>2587</v>
      </c>
      <c r="C388" s="4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10">
        <v>130</v>
      </c>
      <c r="X388" s="10"/>
    </row>
    <row r="389" spans="1:24" ht="16.5" customHeight="1" x14ac:dyDescent="0.25">
      <c r="A389" s="1" t="s">
        <v>84</v>
      </c>
      <c r="B389" s="4" t="s">
        <v>1696</v>
      </c>
      <c r="C389" s="4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>
        <v>399130</v>
      </c>
      <c r="T389" s="2">
        <v>1125463</v>
      </c>
      <c r="U389" s="2">
        <v>276253</v>
      </c>
      <c r="V389" s="2">
        <v>93082</v>
      </c>
      <c r="W389" s="10">
        <v>132778</v>
      </c>
      <c r="X389" s="10">
        <v>108741</v>
      </c>
    </row>
    <row r="390" spans="1:24" ht="16.5" customHeight="1" x14ac:dyDescent="0.25">
      <c r="A390" s="1" t="s">
        <v>84</v>
      </c>
      <c r="B390" s="4" t="s">
        <v>45</v>
      </c>
      <c r="C390" s="4"/>
      <c r="D390" s="2">
        <v>10314</v>
      </c>
      <c r="E390" s="2"/>
      <c r="F390" s="2">
        <v>1600</v>
      </c>
      <c r="G390" s="2"/>
      <c r="H390" s="2"/>
      <c r="I390" s="2"/>
      <c r="J390" s="2">
        <v>29686</v>
      </c>
      <c r="K390" s="2">
        <v>5000</v>
      </c>
      <c r="L390" s="2">
        <v>53639</v>
      </c>
      <c r="M390" s="2">
        <v>800</v>
      </c>
      <c r="N390" s="2"/>
      <c r="O390" s="2"/>
      <c r="P390" s="2"/>
      <c r="Q390" s="2">
        <v>0</v>
      </c>
      <c r="R390" s="2"/>
      <c r="S390" s="2"/>
      <c r="T390" s="2"/>
      <c r="U390" s="2">
        <v>18000</v>
      </c>
      <c r="V390" s="2"/>
      <c r="W390" s="10"/>
      <c r="X390" s="10"/>
    </row>
    <row r="391" spans="1:24" ht="16.5" customHeight="1" x14ac:dyDescent="0.25">
      <c r="A391" s="1" t="s">
        <v>84</v>
      </c>
      <c r="B391" s="4" t="s">
        <v>2156</v>
      </c>
      <c r="C391" s="4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>
        <v>35996</v>
      </c>
      <c r="W391" s="10">
        <v>27725</v>
      </c>
      <c r="X391" s="10">
        <v>23476</v>
      </c>
    </row>
    <row r="392" spans="1:24" ht="16.5" customHeight="1" x14ac:dyDescent="0.25">
      <c r="A392" s="1" t="s">
        <v>84</v>
      </c>
      <c r="B392" s="4" t="s">
        <v>2157</v>
      </c>
      <c r="C392" s="4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>
        <v>460</v>
      </c>
      <c r="W392" s="10">
        <v>624</v>
      </c>
      <c r="X392" s="10">
        <v>597</v>
      </c>
    </row>
    <row r="393" spans="1:24" ht="16.5" customHeight="1" x14ac:dyDescent="0.25">
      <c r="A393" s="1" t="s">
        <v>84</v>
      </c>
      <c r="B393" s="4" t="s">
        <v>1697</v>
      </c>
      <c r="C393" s="4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>
        <v>432687</v>
      </c>
      <c r="T393" s="2">
        <v>470800</v>
      </c>
      <c r="U393" s="2"/>
      <c r="V393" s="2">
        <v>395069</v>
      </c>
      <c r="W393" s="10">
        <v>195509</v>
      </c>
      <c r="X393" s="10">
        <v>129861</v>
      </c>
    </row>
    <row r="394" spans="1:24" ht="16.5" customHeight="1" x14ac:dyDescent="0.25">
      <c r="A394" s="1" t="s">
        <v>84</v>
      </c>
      <c r="B394" s="4" t="s">
        <v>2158</v>
      </c>
      <c r="C394" s="4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>
        <v>63</v>
      </c>
      <c r="W394" s="10">
        <v>120</v>
      </c>
      <c r="X394" s="10">
        <v>53</v>
      </c>
    </row>
    <row r="395" spans="1:24" ht="16.5" customHeight="1" x14ac:dyDescent="0.25">
      <c r="A395" s="1" t="s">
        <v>84</v>
      </c>
      <c r="B395" s="4" t="s">
        <v>2159</v>
      </c>
      <c r="C395" s="4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>
        <v>27367</v>
      </c>
      <c r="W395" s="10">
        <v>67308</v>
      </c>
      <c r="X395" s="10">
        <v>24192</v>
      </c>
    </row>
    <row r="396" spans="1:24" ht="16.5" customHeight="1" x14ac:dyDescent="0.25">
      <c r="A396" s="1" t="s">
        <v>84</v>
      </c>
      <c r="B396" s="4" t="s">
        <v>1260</v>
      </c>
      <c r="C396" s="4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>
        <v>40046</v>
      </c>
      <c r="T396" s="2">
        <v>2600</v>
      </c>
      <c r="U396" s="2"/>
      <c r="V396" s="2">
        <v>1470</v>
      </c>
      <c r="W396" s="10">
        <v>54000</v>
      </c>
      <c r="X396" s="10"/>
    </row>
    <row r="397" spans="1:24" ht="16.5" customHeight="1" x14ac:dyDescent="0.25">
      <c r="A397" s="1" t="s">
        <v>84</v>
      </c>
      <c r="B397" s="4" t="s">
        <v>2160</v>
      </c>
      <c r="C397" s="4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>
        <v>135</v>
      </c>
      <c r="W397" s="10"/>
      <c r="X397" s="10">
        <v>5610</v>
      </c>
    </row>
    <row r="398" spans="1:24" ht="16.5" customHeight="1" x14ac:dyDescent="0.25">
      <c r="A398" s="1" t="s">
        <v>84</v>
      </c>
      <c r="B398" s="4" t="s">
        <v>2161</v>
      </c>
      <c r="C398" s="4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>
        <v>490</v>
      </c>
      <c r="W398" s="10"/>
      <c r="X398" s="10"/>
    </row>
    <row r="399" spans="1:24" ht="16.5" customHeight="1" x14ac:dyDescent="0.25">
      <c r="A399" s="1" t="s">
        <v>84</v>
      </c>
      <c r="B399" s="4" t="s">
        <v>2162</v>
      </c>
      <c r="C399" s="4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>
        <v>33625</v>
      </c>
      <c r="W399" s="10">
        <v>46584</v>
      </c>
      <c r="X399" s="10">
        <v>21901</v>
      </c>
    </row>
    <row r="400" spans="1:24" ht="16.5" customHeight="1" x14ac:dyDescent="0.25">
      <c r="A400" s="1" t="s">
        <v>84</v>
      </c>
      <c r="B400" s="4" t="s">
        <v>2163</v>
      </c>
      <c r="C400" s="4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>
        <v>2250</v>
      </c>
      <c r="W400" s="10">
        <v>8566</v>
      </c>
      <c r="X400" s="10">
        <v>15693</v>
      </c>
    </row>
    <row r="401" spans="1:25" ht="16.5" customHeight="1" x14ac:dyDescent="0.25">
      <c r="A401" s="7" t="s">
        <v>938</v>
      </c>
      <c r="B401" s="7" t="s">
        <v>938</v>
      </c>
      <c r="C401" s="7"/>
      <c r="D401" s="8">
        <f t="shared" ref="D401:U401" si="0">SUM(D91:D400)</f>
        <v>1585140</v>
      </c>
      <c r="E401" s="8">
        <f t="shared" si="0"/>
        <v>933612</v>
      </c>
      <c r="F401" s="8">
        <f t="shared" si="0"/>
        <v>1271627</v>
      </c>
      <c r="G401" s="8">
        <f t="shared" si="0"/>
        <v>864400</v>
      </c>
      <c r="H401" s="8">
        <f t="shared" si="0"/>
        <v>6792698</v>
      </c>
      <c r="I401" s="8">
        <f t="shared" si="0"/>
        <v>6898599</v>
      </c>
      <c r="J401" s="8">
        <f t="shared" si="0"/>
        <v>16027984</v>
      </c>
      <c r="K401" s="8">
        <f t="shared" si="0"/>
        <v>7364747</v>
      </c>
      <c r="L401" s="8">
        <f t="shared" si="0"/>
        <v>11845573</v>
      </c>
      <c r="M401" s="8">
        <f t="shared" si="0"/>
        <v>10652217</v>
      </c>
      <c r="N401" s="8">
        <f t="shared" si="0"/>
        <v>6950474</v>
      </c>
      <c r="O401" s="8">
        <f t="shared" si="0"/>
        <v>1998072</v>
      </c>
      <c r="P401" s="8">
        <f t="shared" si="0"/>
        <v>1774488</v>
      </c>
      <c r="Q401" s="8">
        <f t="shared" si="0"/>
        <v>1908498</v>
      </c>
      <c r="R401" s="8">
        <f t="shared" si="0"/>
        <v>5797544</v>
      </c>
      <c r="S401" s="8">
        <f t="shared" si="0"/>
        <v>15687214</v>
      </c>
      <c r="T401" s="8">
        <f t="shared" si="0"/>
        <v>8788533</v>
      </c>
      <c r="U401" s="8">
        <f t="shared" si="0"/>
        <v>3691579</v>
      </c>
      <c r="V401" s="8">
        <f>SUM(V59:V400)</f>
        <v>13495516</v>
      </c>
      <c r="W401" s="8">
        <f>SUM(W59:W400)</f>
        <v>13892761</v>
      </c>
      <c r="X401" s="8">
        <f>SUM(X59:X400)</f>
        <v>13558511</v>
      </c>
      <c r="Y401" s="6" t="s">
        <v>936</v>
      </c>
    </row>
    <row r="402" spans="1:25" s="43" customFormat="1" ht="16.5" customHeight="1" x14ac:dyDescent="0.25">
      <c r="A402" s="1" t="s">
        <v>98</v>
      </c>
      <c r="B402" s="3">
        <v>101</v>
      </c>
      <c r="C402" s="3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>
        <v>343</v>
      </c>
      <c r="U402" s="10"/>
      <c r="V402" s="10"/>
      <c r="W402" s="10"/>
      <c r="X402" s="10">
        <v>400</v>
      </c>
      <c r="Y402" s="44"/>
    </row>
    <row r="403" spans="1:25" ht="16.5" customHeight="1" x14ac:dyDescent="0.25">
      <c r="A403" s="1" t="s">
        <v>98</v>
      </c>
      <c r="B403" s="3" t="s">
        <v>1086</v>
      </c>
      <c r="C403" s="3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>
        <v>3000</v>
      </c>
      <c r="S403" s="10">
        <v>3700</v>
      </c>
      <c r="T403" s="10">
        <v>1749</v>
      </c>
      <c r="U403" s="10">
        <v>683</v>
      </c>
      <c r="V403" s="10">
        <v>100</v>
      </c>
      <c r="W403" s="10">
        <v>2751</v>
      </c>
      <c r="X403" s="10">
        <v>3500</v>
      </c>
      <c r="Y403" s="41"/>
    </row>
    <row r="404" spans="1:25" ht="16.5" customHeight="1" x14ac:dyDescent="0.25">
      <c r="A404" s="1" t="s">
        <v>98</v>
      </c>
      <c r="B404" s="3" t="s">
        <v>1087</v>
      </c>
      <c r="C404" s="3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>
        <v>4000</v>
      </c>
      <c r="S404" s="10">
        <v>4200</v>
      </c>
      <c r="T404" s="10">
        <v>2461</v>
      </c>
      <c r="U404" s="10">
        <v>4569</v>
      </c>
      <c r="V404" s="10">
        <v>730</v>
      </c>
      <c r="W404" s="10">
        <v>6603</v>
      </c>
      <c r="X404" s="10">
        <v>7300</v>
      </c>
      <c r="Y404" s="41"/>
    </row>
    <row r="405" spans="1:25" ht="16.5" customHeight="1" x14ac:dyDescent="0.25">
      <c r="A405" s="1" t="s">
        <v>98</v>
      </c>
      <c r="B405" s="4" t="s">
        <v>54</v>
      </c>
      <c r="C405" s="4"/>
      <c r="D405" s="2">
        <v>175200</v>
      </c>
      <c r="E405" s="2">
        <v>150</v>
      </c>
      <c r="F405" s="2">
        <v>150</v>
      </c>
      <c r="G405" s="2">
        <v>200</v>
      </c>
      <c r="H405" s="2">
        <v>1050</v>
      </c>
      <c r="I405" s="2">
        <v>70000</v>
      </c>
      <c r="J405" s="2">
        <v>373000</v>
      </c>
      <c r="K405" s="2"/>
      <c r="L405" s="2">
        <v>338900</v>
      </c>
      <c r="M405" s="2">
        <v>76000</v>
      </c>
      <c r="N405" s="2">
        <v>224931</v>
      </c>
      <c r="O405" s="2">
        <v>641646</v>
      </c>
      <c r="P405" s="2">
        <v>99200</v>
      </c>
      <c r="Q405" s="2">
        <v>50168</v>
      </c>
      <c r="R405" s="2">
        <v>408930</v>
      </c>
      <c r="S405" s="2">
        <v>414492</v>
      </c>
      <c r="T405" s="2">
        <v>698134</v>
      </c>
      <c r="U405" s="2"/>
      <c r="V405" s="2">
        <v>563745</v>
      </c>
      <c r="W405" s="2">
        <v>559896</v>
      </c>
      <c r="X405" s="10">
        <v>615112</v>
      </c>
    </row>
    <row r="406" spans="1:25" ht="16.5" customHeight="1" x14ac:dyDescent="0.25">
      <c r="A406" s="1" t="s">
        <v>98</v>
      </c>
      <c r="B406" s="4" t="s">
        <v>1544</v>
      </c>
      <c r="C406" s="4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>
        <v>459</v>
      </c>
      <c r="T406" s="2"/>
      <c r="U406" s="2">
        <v>630965</v>
      </c>
      <c r="V406" s="2">
        <v>1095</v>
      </c>
      <c r="W406" s="2"/>
      <c r="X406" s="10"/>
    </row>
    <row r="407" spans="1:25" ht="16.5" customHeight="1" x14ac:dyDescent="0.25">
      <c r="A407" s="1" t="s">
        <v>98</v>
      </c>
      <c r="B407" s="4" t="s">
        <v>1261</v>
      </c>
      <c r="C407" s="4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>
        <v>6465</v>
      </c>
      <c r="T407" s="2">
        <v>2713</v>
      </c>
      <c r="U407" s="2">
        <v>4550</v>
      </c>
      <c r="V407" s="2">
        <v>365</v>
      </c>
      <c r="W407" s="2">
        <v>6965</v>
      </c>
      <c r="X407" s="10">
        <v>5267</v>
      </c>
    </row>
    <row r="408" spans="1:25" ht="16.5" customHeight="1" x14ac:dyDescent="0.25">
      <c r="A408" s="1" t="s">
        <v>98</v>
      </c>
      <c r="B408" s="4" t="s">
        <v>1910</v>
      </c>
      <c r="C408" s="4"/>
      <c r="D408" s="2">
        <v>500</v>
      </c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>
        <v>7359</v>
      </c>
      <c r="P408" s="2"/>
      <c r="Q408" s="2">
        <v>0</v>
      </c>
      <c r="R408" s="2"/>
      <c r="S408" s="2"/>
      <c r="T408" s="2">
        <v>829</v>
      </c>
      <c r="U408" s="2">
        <v>4474</v>
      </c>
      <c r="V408" s="2">
        <v>6702</v>
      </c>
      <c r="W408" s="2">
        <v>8400</v>
      </c>
      <c r="X408" s="10">
        <v>14900</v>
      </c>
    </row>
    <row r="409" spans="1:25" ht="16.5" customHeight="1" x14ac:dyDescent="0.25">
      <c r="A409" s="1" t="s">
        <v>98</v>
      </c>
      <c r="B409" s="4" t="s">
        <v>94</v>
      </c>
      <c r="C409" s="4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10">
        <v>1000</v>
      </c>
    </row>
    <row r="410" spans="1:25" ht="16.5" customHeight="1" x14ac:dyDescent="0.25">
      <c r="A410" s="1" t="s">
        <v>98</v>
      </c>
      <c r="B410" s="4" t="s">
        <v>1262</v>
      </c>
      <c r="C410" s="4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>
        <v>474</v>
      </c>
      <c r="U410" s="2">
        <v>510</v>
      </c>
      <c r="V410" s="2"/>
      <c r="W410" s="2">
        <v>693</v>
      </c>
      <c r="X410" s="10">
        <v>300</v>
      </c>
    </row>
    <row r="411" spans="1:25" ht="16.5" customHeight="1" x14ac:dyDescent="0.25">
      <c r="A411" s="1" t="s">
        <v>98</v>
      </c>
      <c r="B411" s="4" t="s">
        <v>99</v>
      </c>
      <c r="C411" s="4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>
        <v>200</v>
      </c>
      <c r="O411" s="2"/>
      <c r="P411" s="2">
        <v>56</v>
      </c>
      <c r="Q411" s="2">
        <v>0</v>
      </c>
      <c r="R411" s="2"/>
      <c r="S411" s="2"/>
      <c r="T411" s="2">
        <v>286</v>
      </c>
      <c r="U411" s="2">
        <v>689</v>
      </c>
      <c r="V411" s="2">
        <v>60</v>
      </c>
      <c r="W411" s="2">
        <v>740</v>
      </c>
      <c r="X411" s="10"/>
    </row>
    <row r="412" spans="1:25" ht="16.5" customHeight="1" x14ac:dyDescent="0.25">
      <c r="A412" s="1" t="s">
        <v>98</v>
      </c>
      <c r="B412" s="4" t="s">
        <v>1263</v>
      </c>
      <c r="C412" s="4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>
        <v>619</v>
      </c>
      <c r="U412" s="2"/>
      <c r="V412" s="2"/>
      <c r="W412" s="2"/>
      <c r="X412" s="10"/>
    </row>
    <row r="413" spans="1:25" ht="16.5" customHeight="1" x14ac:dyDescent="0.25">
      <c r="A413" s="1" t="s">
        <v>98</v>
      </c>
      <c r="B413" s="4" t="s">
        <v>55</v>
      </c>
      <c r="C413" s="4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>
        <v>3126</v>
      </c>
      <c r="O413" s="2">
        <v>4238</v>
      </c>
      <c r="P413" s="2"/>
      <c r="Q413" s="2">
        <v>0</v>
      </c>
      <c r="R413" s="2"/>
      <c r="S413" s="2"/>
      <c r="T413" s="2">
        <v>402</v>
      </c>
      <c r="U413" s="2"/>
      <c r="V413" s="2"/>
      <c r="W413" s="2">
        <v>2000</v>
      </c>
      <c r="X413" s="10">
        <v>2900</v>
      </c>
    </row>
    <row r="414" spans="1:25" ht="16.5" customHeight="1" x14ac:dyDescent="0.25">
      <c r="A414" s="1" t="s">
        <v>98</v>
      </c>
      <c r="B414" s="4" t="s">
        <v>1242</v>
      </c>
      <c r="C414" s="4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>
        <v>7113</v>
      </c>
      <c r="T414" s="2"/>
      <c r="U414" s="2"/>
      <c r="V414" s="2"/>
      <c r="W414" s="2"/>
      <c r="X414" s="10"/>
    </row>
    <row r="415" spans="1:25" ht="16.5" customHeight="1" x14ac:dyDescent="0.25">
      <c r="A415" s="1" t="s">
        <v>98</v>
      </c>
      <c r="B415" s="4" t="s">
        <v>100</v>
      </c>
      <c r="C415" s="4"/>
      <c r="D415" s="2">
        <v>400</v>
      </c>
      <c r="E415" s="2"/>
      <c r="F415" s="2"/>
      <c r="G415" s="2"/>
      <c r="H415" s="2"/>
      <c r="I415" s="2"/>
      <c r="J415" s="2"/>
      <c r="K415" s="2">
        <v>4500</v>
      </c>
      <c r="L415" s="2"/>
      <c r="M415" s="2">
        <v>40</v>
      </c>
      <c r="N415" s="2">
        <v>1000</v>
      </c>
      <c r="O415" s="2"/>
      <c r="P415" s="2"/>
      <c r="Q415" s="2">
        <v>0</v>
      </c>
      <c r="R415" s="2"/>
      <c r="S415" s="2"/>
      <c r="T415" s="2"/>
      <c r="U415" s="2"/>
      <c r="V415" s="2"/>
      <c r="W415" s="2"/>
      <c r="X415" s="10"/>
    </row>
    <row r="416" spans="1:25" ht="16.5" customHeight="1" x14ac:dyDescent="0.25">
      <c r="A416" s="1" t="s">
        <v>98</v>
      </c>
      <c r="B416" s="5" t="s">
        <v>56</v>
      </c>
      <c r="C416" s="5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>
        <v>3512</v>
      </c>
      <c r="P416" s="2"/>
      <c r="Q416" s="2">
        <v>0</v>
      </c>
      <c r="R416" s="2"/>
      <c r="S416" s="2"/>
      <c r="T416" s="2">
        <v>517</v>
      </c>
      <c r="U416" s="2"/>
      <c r="V416" s="2"/>
      <c r="W416" s="2"/>
      <c r="X416" s="10"/>
    </row>
    <row r="417" spans="1:24" ht="16.5" customHeight="1" x14ac:dyDescent="0.25">
      <c r="A417" s="1" t="s">
        <v>98</v>
      </c>
      <c r="B417" s="5" t="s">
        <v>57</v>
      </c>
      <c r="C417" s="5"/>
      <c r="D417" s="2">
        <v>100</v>
      </c>
      <c r="E417" s="2">
        <v>100</v>
      </c>
      <c r="F417" s="2">
        <v>100</v>
      </c>
      <c r="G417" s="2">
        <v>100</v>
      </c>
      <c r="H417" s="2">
        <v>100</v>
      </c>
      <c r="I417" s="2"/>
      <c r="J417" s="2"/>
      <c r="K417" s="2"/>
      <c r="L417" s="2">
        <v>700</v>
      </c>
      <c r="M417" s="2"/>
      <c r="N417" s="2"/>
      <c r="O417" s="2">
        <v>3356</v>
      </c>
      <c r="P417" s="2">
        <v>2000</v>
      </c>
      <c r="Q417" s="2">
        <v>0</v>
      </c>
      <c r="R417" s="2">
        <v>1300</v>
      </c>
      <c r="S417" s="2">
        <v>1400</v>
      </c>
      <c r="T417" s="2">
        <v>1980</v>
      </c>
      <c r="U417" s="2">
        <v>327</v>
      </c>
      <c r="V417" s="2">
        <v>1465</v>
      </c>
      <c r="W417" s="2">
        <v>2162</v>
      </c>
      <c r="X417" s="10">
        <v>2200</v>
      </c>
    </row>
    <row r="418" spans="1:24" ht="16.5" customHeight="1" x14ac:dyDescent="0.25">
      <c r="A418" s="1" t="s">
        <v>98</v>
      </c>
      <c r="B418" s="5" t="s">
        <v>1698</v>
      </c>
      <c r="C418" s="5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>
        <v>980</v>
      </c>
      <c r="S418" s="2">
        <v>63131</v>
      </c>
      <c r="T418" s="2">
        <v>65843</v>
      </c>
      <c r="U418" s="2">
        <v>44516</v>
      </c>
      <c r="V418" s="2"/>
      <c r="W418" s="2">
        <v>23190</v>
      </c>
      <c r="X418" s="10"/>
    </row>
    <row r="419" spans="1:24" ht="16.5" customHeight="1" x14ac:dyDescent="0.25">
      <c r="A419" s="1" t="s">
        <v>98</v>
      </c>
      <c r="B419" s="5" t="s">
        <v>2802</v>
      </c>
      <c r="C419" s="5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10">
        <v>343063</v>
      </c>
    </row>
    <row r="420" spans="1:24" ht="16.5" customHeight="1" x14ac:dyDescent="0.25">
      <c r="A420" s="1" t="s">
        <v>98</v>
      </c>
      <c r="B420" s="5" t="s">
        <v>1633</v>
      </c>
      <c r="C420" s="5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>
        <v>2028</v>
      </c>
      <c r="T420" s="2">
        <v>423</v>
      </c>
      <c r="U420" s="2">
        <v>5918</v>
      </c>
      <c r="V420" s="2"/>
      <c r="W420" s="2">
        <v>2124</v>
      </c>
      <c r="X420" s="10">
        <v>14875</v>
      </c>
    </row>
    <row r="421" spans="1:24" ht="16.5" customHeight="1" x14ac:dyDescent="0.25">
      <c r="A421" s="1" t="s">
        <v>98</v>
      </c>
      <c r="B421" s="5" t="s">
        <v>1264</v>
      </c>
      <c r="C421" s="5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>
        <v>1524</v>
      </c>
      <c r="U421" s="2">
        <v>2352</v>
      </c>
      <c r="V421" s="2"/>
      <c r="W421" s="2">
        <v>1200</v>
      </c>
      <c r="X421" s="10">
        <v>5000</v>
      </c>
    </row>
    <row r="422" spans="1:24" ht="16.5" customHeight="1" x14ac:dyDescent="0.25">
      <c r="A422" s="1" t="s">
        <v>98</v>
      </c>
      <c r="B422" s="5" t="s">
        <v>101</v>
      </c>
      <c r="C422" s="5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>
        <v>5699</v>
      </c>
      <c r="O422" s="2"/>
      <c r="P422" s="2"/>
      <c r="Q422" s="2">
        <v>0</v>
      </c>
      <c r="R422" s="2">
        <v>25195</v>
      </c>
      <c r="S422" s="2">
        <v>37297</v>
      </c>
      <c r="T422" s="2">
        <v>73913</v>
      </c>
      <c r="U422" s="2">
        <v>7049</v>
      </c>
      <c r="V422" s="2"/>
      <c r="W422" s="2"/>
      <c r="X422" s="10">
        <v>1979</v>
      </c>
    </row>
    <row r="423" spans="1:24" ht="16.5" customHeight="1" x14ac:dyDescent="0.25">
      <c r="A423" s="1" t="s">
        <v>98</v>
      </c>
      <c r="B423" s="5" t="s">
        <v>1911</v>
      </c>
      <c r="C423" s="5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>
        <v>13213</v>
      </c>
      <c r="O423" s="2"/>
      <c r="P423" s="2"/>
      <c r="Q423" s="2">
        <v>0</v>
      </c>
      <c r="R423" s="2">
        <v>1885</v>
      </c>
      <c r="S423" s="2">
        <v>2342</v>
      </c>
      <c r="T423" s="2">
        <v>8646</v>
      </c>
      <c r="U423" s="2">
        <v>844</v>
      </c>
      <c r="V423" s="2"/>
      <c r="W423" s="2">
        <v>26045</v>
      </c>
      <c r="X423" s="10">
        <v>30975</v>
      </c>
    </row>
    <row r="424" spans="1:24" ht="16.5" customHeight="1" x14ac:dyDescent="0.25">
      <c r="A424" s="1" t="s">
        <v>98</v>
      </c>
      <c r="B424" s="4" t="s">
        <v>1699</v>
      </c>
      <c r="C424" s="4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>
        <v>6880</v>
      </c>
      <c r="T424" s="2">
        <v>22032</v>
      </c>
      <c r="U424" s="2">
        <v>10997</v>
      </c>
      <c r="V424" s="2"/>
      <c r="W424" s="2">
        <v>23410</v>
      </c>
      <c r="X424" s="10">
        <v>36076</v>
      </c>
    </row>
    <row r="425" spans="1:24" ht="16.5" customHeight="1" x14ac:dyDescent="0.25">
      <c r="A425" s="1" t="s">
        <v>98</v>
      </c>
      <c r="B425" s="4" t="s">
        <v>102</v>
      </c>
      <c r="C425" s="4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>
        <v>50</v>
      </c>
      <c r="O425" s="2"/>
      <c r="P425" s="2">
        <v>370</v>
      </c>
      <c r="Q425" s="2">
        <v>0</v>
      </c>
      <c r="R425" s="2"/>
      <c r="S425" s="2"/>
      <c r="T425" s="2">
        <v>1747</v>
      </c>
      <c r="U425" s="2">
        <v>1179</v>
      </c>
      <c r="V425" s="2">
        <v>1530</v>
      </c>
      <c r="W425" s="2">
        <v>1500</v>
      </c>
      <c r="X425" s="10"/>
    </row>
    <row r="426" spans="1:24" ht="16.5" customHeight="1" x14ac:dyDescent="0.25">
      <c r="A426" s="1" t="s">
        <v>98</v>
      </c>
      <c r="B426" s="4" t="s">
        <v>103</v>
      </c>
      <c r="C426" s="4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>
        <v>13340</v>
      </c>
      <c r="O426" s="2"/>
      <c r="P426" s="2"/>
      <c r="Q426" s="2">
        <v>0</v>
      </c>
      <c r="R426" s="2">
        <v>232</v>
      </c>
      <c r="S426" s="2">
        <v>1410</v>
      </c>
      <c r="T426" s="2">
        <v>4142</v>
      </c>
      <c r="U426" s="2">
        <v>1691</v>
      </c>
      <c r="V426" s="2"/>
      <c r="W426" s="2">
        <v>2846</v>
      </c>
      <c r="X426" s="10">
        <v>1080</v>
      </c>
    </row>
    <row r="427" spans="1:24" ht="16.5" customHeight="1" x14ac:dyDescent="0.25">
      <c r="A427" s="1" t="s">
        <v>98</v>
      </c>
      <c r="B427" s="4" t="s">
        <v>1088</v>
      </c>
      <c r="C427" s="4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>
        <v>254929</v>
      </c>
      <c r="S427" s="2">
        <v>425540</v>
      </c>
      <c r="T427" s="2">
        <v>857590</v>
      </c>
      <c r="U427" s="2">
        <v>1240000</v>
      </c>
      <c r="V427" s="2"/>
      <c r="W427" s="2"/>
      <c r="X427" s="10">
        <v>2317805</v>
      </c>
    </row>
    <row r="428" spans="1:24" ht="16.5" customHeight="1" x14ac:dyDescent="0.25">
      <c r="A428" s="1" t="s">
        <v>98</v>
      </c>
      <c r="B428" s="4" t="s">
        <v>104</v>
      </c>
      <c r="C428" s="4"/>
      <c r="D428" s="2"/>
      <c r="E428" s="2"/>
      <c r="F428" s="2"/>
      <c r="G428" s="2"/>
      <c r="H428" s="2"/>
      <c r="I428" s="2"/>
      <c r="J428" s="2">
        <v>1500</v>
      </c>
      <c r="K428" s="2"/>
      <c r="L428" s="2"/>
      <c r="M428" s="2">
        <v>4000</v>
      </c>
      <c r="N428" s="2">
        <v>4000</v>
      </c>
      <c r="O428" s="2"/>
      <c r="P428" s="2"/>
      <c r="Q428" s="2">
        <v>0</v>
      </c>
      <c r="R428" s="2"/>
      <c r="S428" s="2"/>
      <c r="T428" s="2"/>
      <c r="U428" s="2"/>
      <c r="V428" s="2"/>
      <c r="W428" s="2"/>
      <c r="X428" s="10"/>
    </row>
    <row r="429" spans="1:24" ht="16.5" customHeight="1" x14ac:dyDescent="0.25">
      <c r="A429" s="1" t="s">
        <v>98</v>
      </c>
      <c r="B429" s="5" t="s">
        <v>58</v>
      </c>
      <c r="C429" s="5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>
        <v>6000</v>
      </c>
      <c r="P429" s="2"/>
      <c r="Q429" s="2">
        <v>0</v>
      </c>
      <c r="R429" s="2">
        <v>2000</v>
      </c>
      <c r="S429" s="2">
        <v>2884</v>
      </c>
      <c r="T429" s="2">
        <v>396</v>
      </c>
      <c r="U429" s="2">
        <v>3000</v>
      </c>
      <c r="V429" s="2">
        <v>446</v>
      </c>
      <c r="W429" s="2">
        <v>5050</v>
      </c>
      <c r="X429" s="10"/>
    </row>
    <row r="430" spans="1:24" ht="16.5" customHeight="1" x14ac:dyDescent="0.25">
      <c r="A430" s="1" t="s">
        <v>98</v>
      </c>
      <c r="B430" s="5" t="s">
        <v>105</v>
      </c>
      <c r="C430" s="5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>
        <v>18086</v>
      </c>
      <c r="O430" s="2">
        <v>6622</v>
      </c>
      <c r="P430" s="2"/>
      <c r="Q430" s="2">
        <v>0</v>
      </c>
      <c r="R430" s="2"/>
      <c r="S430" s="2"/>
      <c r="T430" s="2">
        <v>671</v>
      </c>
      <c r="U430" s="2">
        <v>300</v>
      </c>
      <c r="V430" s="2"/>
      <c r="W430" s="2">
        <v>2250</v>
      </c>
      <c r="X430" s="10">
        <v>2700</v>
      </c>
    </row>
    <row r="431" spans="1:24" ht="16.5" customHeight="1" x14ac:dyDescent="0.25">
      <c r="A431" s="1" t="s">
        <v>98</v>
      </c>
      <c r="B431" s="5" t="s">
        <v>1700</v>
      </c>
      <c r="C431" s="5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>
        <v>14450</v>
      </c>
      <c r="O431" s="2"/>
      <c r="P431" s="2"/>
      <c r="Q431" s="2">
        <v>0</v>
      </c>
      <c r="R431" s="2">
        <v>22101</v>
      </c>
      <c r="S431" s="2">
        <v>32665</v>
      </c>
      <c r="T431" s="2">
        <v>79065</v>
      </c>
      <c r="U431" s="2">
        <v>38793</v>
      </c>
      <c r="V431" s="2"/>
      <c r="W431" s="2">
        <v>78065</v>
      </c>
      <c r="X431" s="10">
        <v>111042</v>
      </c>
    </row>
    <row r="432" spans="1:24" ht="16.5" customHeight="1" x14ac:dyDescent="0.25">
      <c r="A432" s="1" t="s">
        <v>98</v>
      </c>
      <c r="B432" s="5" t="s">
        <v>106</v>
      </c>
      <c r="C432" s="5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>
        <v>1200</v>
      </c>
      <c r="O432" s="2"/>
      <c r="P432" s="2"/>
      <c r="Q432" s="2">
        <v>0</v>
      </c>
      <c r="R432" s="2"/>
      <c r="S432" s="2"/>
      <c r="T432" s="2"/>
      <c r="U432" s="2"/>
      <c r="V432" s="2"/>
      <c r="W432" s="2"/>
      <c r="X432" s="2"/>
    </row>
    <row r="433" spans="1:24" ht="16.5" customHeight="1" x14ac:dyDescent="0.25">
      <c r="A433" s="1" t="s">
        <v>98</v>
      </c>
      <c r="B433" s="5" t="s">
        <v>1089</v>
      </c>
      <c r="C433" s="5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>
        <v>35000</v>
      </c>
      <c r="S433" s="2">
        <v>35000</v>
      </c>
      <c r="T433" s="2">
        <v>20682</v>
      </c>
      <c r="U433" s="2">
        <v>40000</v>
      </c>
      <c r="V433" s="2">
        <v>60000</v>
      </c>
      <c r="W433" s="2">
        <v>80000</v>
      </c>
      <c r="X433" s="10">
        <v>95000</v>
      </c>
    </row>
    <row r="434" spans="1:24" ht="16.5" customHeight="1" x14ac:dyDescent="0.25">
      <c r="A434" s="1" t="s">
        <v>98</v>
      </c>
      <c r="B434" s="5" t="s">
        <v>2588</v>
      </c>
      <c r="C434" s="5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>
        <v>1955</v>
      </c>
      <c r="X434" s="10">
        <v>600</v>
      </c>
    </row>
    <row r="435" spans="1:24" ht="16.5" customHeight="1" x14ac:dyDescent="0.25">
      <c r="A435" s="1" t="s">
        <v>98</v>
      </c>
      <c r="B435" s="5" t="s">
        <v>1265</v>
      </c>
      <c r="C435" s="5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>
        <v>1000</v>
      </c>
      <c r="U435" s="2"/>
      <c r="V435" s="2"/>
      <c r="W435" s="2"/>
      <c r="X435" s="10"/>
    </row>
    <row r="436" spans="1:24" ht="16.5" customHeight="1" x14ac:dyDescent="0.25">
      <c r="A436" s="1" t="s">
        <v>98</v>
      </c>
      <c r="B436" s="5" t="s">
        <v>1266</v>
      </c>
      <c r="C436" s="5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>
        <v>580</v>
      </c>
      <c r="U436" s="2">
        <v>3693</v>
      </c>
      <c r="V436" s="2"/>
      <c r="W436" s="2">
        <v>253663</v>
      </c>
      <c r="X436" s="10">
        <v>30755</v>
      </c>
    </row>
    <row r="437" spans="1:24" ht="16.5" customHeight="1" x14ac:dyDescent="0.25">
      <c r="A437" s="1" t="s">
        <v>98</v>
      </c>
      <c r="B437" s="5" t="s">
        <v>1090</v>
      </c>
      <c r="C437" s="5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>
        <v>3000</v>
      </c>
      <c r="S437" s="2">
        <v>3000</v>
      </c>
      <c r="T437" s="2"/>
      <c r="U437" s="2"/>
      <c r="V437" s="2"/>
      <c r="W437" s="2"/>
      <c r="X437" s="10"/>
    </row>
    <row r="438" spans="1:24" ht="16.5" customHeight="1" x14ac:dyDescent="0.25">
      <c r="A438" s="1" t="s">
        <v>98</v>
      </c>
      <c r="B438" s="5" t="s">
        <v>59</v>
      </c>
      <c r="C438" s="5"/>
      <c r="D438" s="2">
        <v>1250</v>
      </c>
      <c r="E438" s="2"/>
      <c r="F438" s="2"/>
      <c r="G438" s="2"/>
      <c r="H438" s="2"/>
      <c r="I438" s="2"/>
      <c r="J438" s="2"/>
      <c r="K438" s="2"/>
      <c r="L438" s="2"/>
      <c r="M438" s="2"/>
      <c r="N438" s="2">
        <v>6636</v>
      </c>
      <c r="O438" s="2">
        <v>10116</v>
      </c>
      <c r="P438" s="2"/>
      <c r="Q438" s="2">
        <v>0</v>
      </c>
      <c r="R438" s="2"/>
      <c r="S438" s="2">
        <v>345</v>
      </c>
      <c r="T438" s="2">
        <v>1624</v>
      </c>
      <c r="U438" s="2">
        <v>261</v>
      </c>
      <c r="V438" s="2">
        <v>261</v>
      </c>
      <c r="W438" s="2">
        <v>2200</v>
      </c>
      <c r="X438" s="10">
        <v>3900</v>
      </c>
    </row>
    <row r="439" spans="1:24" ht="16.5" customHeight="1" x14ac:dyDescent="0.25">
      <c r="A439" s="1" t="s">
        <v>98</v>
      </c>
      <c r="B439" s="5" t="s">
        <v>60</v>
      </c>
      <c r="C439" s="5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>
        <v>1200</v>
      </c>
      <c r="O439" s="2">
        <v>703</v>
      </c>
      <c r="P439" s="2">
        <v>596</v>
      </c>
      <c r="Q439" s="2">
        <v>0</v>
      </c>
      <c r="R439" s="2">
        <v>3000</v>
      </c>
      <c r="S439" s="2">
        <v>3000</v>
      </c>
      <c r="T439" s="2">
        <v>572</v>
      </c>
      <c r="U439" s="2"/>
      <c r="V439" s="2">
        <v>470</v>
      </c>
      <c r="W439" s="2">
        <v>950</v>
      </c>
      <c r="X439" s="10">
        <v>500</v>
      </c>
    </row>
    <row r="440" spans="1:24" ht="16.5" customHeight="1" x14ac:dyDescent="0.25">
      <c r="A440" s="1" t="s">
        <v>98</v>
      </c>
      <c r="B440" s="5" t="s">
        <v>1267</v>
      </c>
      <c r="C440" s="5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>
        <v>1606</v>
      </c>
      <c r="U440" s="2"/>
      <c r="V440" s="2"/>
      <c r="W440" s="2"/>
      <c r="X440" s="10"/>
    </row>
    <row r="441" spans="1:24" ht="16.5" customHeight="1" x14ac:dyDescent="0.25">
      <c r="A441" s="1" t="s">
        <v>98</v>
      </c>
      <c r="B441" s="5" t="s">
        <v>1268</v>
      </c>
      <c r="C441" s="5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>
        <v>277</v>
      </c>
      <c r="U441" s="2">
        <v>471</v>
      </c>
      <c r="V441" s="2">
        <v>920</v>
      </c>
      <c r="W441" s="2"/>
      <c r="X441" s="10">
        <v>260</v>
      </c>
    </row>
    <row r="442" spans="1:24" ht="16.5" customHeight="1" x14ac:dyDescent="0.25">
      <c r="A442" s="1" t="s">
        <v>98</v>
      </c>
      <c r="B442" s="4" t="s">
        <v>107</v>
      </c>
      <c r="C442" s="4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>
        <v>7899</v>
      </c>
      <c r="O442" s="2">
        <v>30102</v>
      </c>
      <c r="P442" s="2"/>
      <c r="Q442" s="2">
        <v>0</v>
      </c>
      <c r="R442" s="2"/>
      <c r="S442" s="2"/>
      <c r="T442" s="2">
        <v>5966</v>
      </c>
      <c r="U442" s="2"/>
      <c r="V442" s="2"/>
      <c r="W442" s="2">
        <v>2000</v>
      </c>
      <c r="X442" s="10">
        <v>4021</v>
      </c>
    </row>
    <row r="443" spans="1:24" ht="16.5" customHeight="1" x14ac:dyDescent="0.25">
      <c r="A443" s="1" t="s">
        <v>98</v>
      </c>
      <c r="B443" s="4" t="s">
        <v>985</v>
      </c>
      <c r="C443" s="4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>
        <v>2000</v>
      </c>
      <c r="Q443" s="2">
        <v>0</v>
      </c>
      <c r="R443" s="2"/>
      <c r="S443" s="2"/>
      <c r="T443" s="2">
        <v>2291</v>
      </c>
      <c r="U443" s="2"/>
      <c r="V443" s="2"/>
      <c r="W443" s="2"/>
      <c r="X443" s="10"/>
    </row>
    <row r="444" spans="1:24" ht="16.5" customHeight="1" x14ac:dyDescent="0.25">
      <c r="A444" s="1" t="s">
        <v>98</v>
      </c>
      <c r="B444" s="4" t="s">
        <v>108</v>
      </c>
      <c r="C444" s="4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>
        <v>6743</v>
      </c>
      <c r="O444" s="2"/>
      <c r="P444" s="2"/>
      <c r="Q444" s="2">
        <v>0</v>
      </c>
      <c r="R444" s="2"/>
      <c r="S444" s="2"/>
      <c r="T444" s="2"/>
      <c r="U444" s="2"/>
      <c r="V444" s="2"/>
      <c r="W444" s="2"/>
      <c r="X444" s="10"/>
    </row>
    <row r="445" spans="1:24" ht="16.5" customHeight="1" x14ac:dyDescent="0.25">
      <c r="A445" s="1" t="s">
        <v>98</v>
      </c>
      <c r="B445" s="4" t="s">
        <v>2803</v>
      </c>
      <c r="C445" s="4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10">
        <v>187149</v>
      </c>
    </row>
    <row r="446" spans="1:24" s="43" customFormat="1" ht="16.5" customHeight="1" x14ac:dyDescent="0.25">
      <c r="A446" s="3" t="s">
        <v>98</v>
      </c>
      <c r="B446" s="5" t="s">
        <v>10</v>
      </c>
      <c r="C446" s="5"/>
      <c r="D446" s="10">
        <v>5800</v>
      </c>
      <c r="E446" s="10">
        <v>200</v>
      </c>
      <c r="F446" s="10">
        <v>350</v>
      </c>
      <c r="G446" s="10">
        <v>300</v>
      </c>
      <c r="H446" s="10">
        <v>350</v>
      </c>
      <c r="I446" s="10"/>
      <c r="J446" s="10">
        <v>150000</v>
      </c>
      <c r="K446" s="10">
        <v>5036</v>
      </c>
      <c r="L446" s="10"/>
      <c r="M446" s="10">
        <v>360</v>
      </c>
      <c r="N446" s="10">
        <v>1731</v>
      </c>
      <c r="O446" s="10">
        <v>258421</v>
      </c>
      <c r="P446" s="10">
        <v>148880</v>
      </c>
      <c r="Q446" s="10">
        <v>478</v>
      </c>
      <c r="R446" s="10"/>
      <c r="S446" s="10"/>
      <c r="T446" s="10">
        <v>10000</v>
      </c>
      <c r="U446" s="10">
        <v>220</v>
      </c>
      <c r="V446" s="10"/>
      <c r="W446" s="10"/>
      <c r="X446" s="10"/>
    </row>
    <row r="447" spans="1:24" ht="16.5" customHeight="1" x14ac:dyDescent="0.25">
      <c r="A447" s="1" t="s">
        <v>98</v>
      </c>
      <c r="B447" s="4" t="s">
        <v>1091</v>
      </c>
      <c r="C447" s="4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>
        <v>36000</v>
      </c>
      <c r="S447" s="2">
        <v>244192</v>
      </c>
      <c r="T447" s="2">
        <v>199771</v>
      </c>
      <c r="U447" s="2">
        <v>291602</v>
      </c>
      <c r="V447" s="2">
        <v>248223</v>
      </c>
      <c r="W447" s="2">
        <v>186428</v>
      </c>
      <c r="X447" s="10">
        <v>170734</v>
      </c>
    </row>
    <row r="448" spans="1:24" ht="16.5" customHeight="1" x14ac:dyDescent="0.25">
      <c r="A448" s="1" t="s">
        <v>98</v>
      </c>
      <c r="B448" s="4" t="s">
        <v>1092</v>
      </c>
      <c r="C448" s="4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>
        <v>20000</v>
      </c>
      <c r="S448" s="2">
        <v>4500</v>
      </c>
      <c r="T448" s="2">
        <v>3000</v>
      </c>
      <c r="U448" s="2">
        <v>740</v>
      </c>
      <c r="V448" s="2"/>
      <c r="W448" s="2">
        <v>255</v>
      </c>
      <c r="X448" s="10"/>
    </row>
    <row r="449" spans="1:24" ht="16.5" customHeight="1" x14ac:dyDescent="0.25">
      <c r="A449" s="1" t="s">
        <v>98</v>
      </c>
      <c r="B449" s="4" t="s">
        <v>1093</v>
      </c>
      <c r="C449" s="4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>
        <v>23965</v>
      </c>
      <c r="S449" s="2">
        <v>2800</v>
      </c>
      <c r="T449" s="2">
        <v>5513</v>
      </c>
      <c r="U449" s="2">
        <v>1729</v>
      </c>
      <c r="V449" s="2"/>
      <c r="W449" s="2">
        <v>200</v>
      </c>
      <c r="X449" s="10"/>
    </row>
    <row r="450" spans="1:24" ht="16.5" customHeight="1" x14ac:dyDescent="0.25">
      <c r="A450" s="1" t="s">
        <v>98</v>
      </c>
      <c r="B450" s="4" t="s">
        <v>1094</v>
      </c>
      <c r="C450" s="4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>
        <v>7113</v>
      </c>
      <c r="S450" s="2"/>
      <c r="T450" s="2">
        <v>3820</v>
      </c>
      <c r="U450" s="2">
        <v>2332</v>
      </c>
      <c r="V450" s="2"/>
      <c r="W450" s="2"/>
      <c r="X450" s="10"/>
    </row>
    <row r="451" spans="1:24" ht="16.5" customHeight="1" x14ac:dyDescent="0.25">
      <c r="A451" s="1" t="s">
        <v>98</v>
      </c>
      <c r="B451" s="4" t="s">
        <v>1095</v>
      </c>
      <c r="C451" s="4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>
        <v>20000</v>
      </c>
      <c r="S451" s="2">
        <v>2500</v>
      </c>
      <c r="T451" s="2">
        <v>2000</v>
      </c>
      <c r="U451" s="2">
        <v>396</v>
      </c>
      <c r="V451" s="2"/>
      <c r="W451" s="2"/>
      <c r="X451" s="10"/>
    </row>
    <row r="452" spans="1:24" ht="16.5" customHeight="1" x14ac:dyDescent="0.25">
      <c r="A452" s="1" t="s">
        <v>98</v>
      </c>
      <c r="B452" s="4" t="s">
        <v>1269</v>
      </c>
      <c r="C452" s="4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>
        <v>200</v>
      </c>
      <c r="T452" s="2">
        <v>200</v>
      </c>
      <c r="U452" s="2">
        <v>50</v>
      </c>
      <c r="V452" s="2"/>
      <c r="W452" s="2">
        <v>50</v>
      </c>
      <c r="X452" s="10"/>
    </row>
    <row r="453" spans="1:24" ht="16.5" customHeight="1" x14ac:dyDescent="0.25">
      <c r="A453" s="1" t="s">
        <v>98</v>
      </c>
      <c r="B453" s="1" t="s">
        <v>61</v>
      </c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>
        <v>10250</v>
      </c>
      <c r="P453" s="2"/>
      <c r="Q453" s="2">
        <v>0</v>
      </c>
      <c r="R453" s="2"/>
      <c r="S453" s="2"/>
      <c r="T453" s="2"/>
      <c r="U453" s="2"/>
      <c r="V453" s="2"/>
      <c r="W453" s="2"/>
      <c r="X453" s="10"/>
    </row>
    <row r="454" spans="1:24" ht="16.5" customHeight="1" x14ac:dyDescent="0.25">
      <c r="A454" s="1" t="s">
        <v>98</v>
      </c>
      <c r="B454" s="3" t="s">
        <v>62</v>
      </c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>
        <v>2628</v>
      </c>
      <c r="P454" s="2"/>
      <c r="Q454" s="2">
        <v>0</v>
      </c>
      <c r="R454" s="2"/>
      <c r="S454" s="2"/>
      <c r="T454" s="2">
        <v>499</v>
      </c>
      <c r="U454" s="2"/>
      <c r="V454" s="2"/>
      <c r="W454" s="2"/>
      <c r="X454" s="10"/>
    </row>
    <row r="455" spans="1:24" ht="16.5" customHeight="1" x14ac:dyDescent="0.25">
      <c r="A455" s="1" t="s">
        <v>98</v>
      </c>
      <c r="B455" s="3" t="s">
        <v>1562</v>
      </c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>
        <v>200</v>
      </c>
      <c r="X455" s="10">
        <v>600</v>
      </c>
    </row>
    <row r="456" spans="1:24" ht="15.75" customHeight="1" x14ac:dyDescent="0.25">
      <c r="A456" s="1" t="s">
        <v>98</v>
      </c>
      <c r="B456" s="5" t="s">
        <v>63</v>
      </c>
      <c r="C456" s="5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>
        <v>3182</v>
      </c>
      <c r="O456" s="2">
        <v>26170</v>
      </c>
      <c r="P456" s="2">
        <v>2148</v>
      </c>
      <c r="Q456" s="2">
        <v>2148</v>
      </c>
      <c r="R456" s="2">
        <v>2148</v>
      </c>
      <c r="S456" s="2">
        <v>948</v>
      </c>
      <c r="T456" s="2">
        <v>200</v>
      </c>
      <c r="U456" s="2"/>
      <c r="V456" s="2">
        <v>593</v>
      </c>
      <c r="W456" s="2"/>
      <c r="X456" s="10">
        <v>5030</v>
      </c>
    </row>
    <row r="457" spans="1:24" ht="15.75" customHeight="1" x14ac:dyDescent="0.25">
      <c r="A457" s="1" t="s">
        <v>98</v>
      </c>
      <c r="B457" s="5" t="s">
        <v>1270</v>
      </c>
      <c r="C457" s="5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>
        <v>413</v>
      </c>
      <c r="U457" s="2"/>
      <c r="V457" s="2"/>
      <c r="W457" s="2"/>
      <c r="X457" s="10"/>
    </row>
    <row r="458" spans="1:24" ht="16.5" customHeight="1" x14ac:dyDescent="0.25">
      <c r="A458" s="1" t="s">
        <v>98</v>
      </c>
      <c r="B458" s="5" t="s">
        <v>1701</v>
      </c>
      <c r="C458" s="5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>
        <v>3975</v>
      </c>
      <c r="O458" s="2"/>
      <c r="P458" s="2"/>
      <c r="Q458" s="2">
        <v>0</v>
      </c>
      <c r="R458" s="2"/>
      <c r="S458" s="2"/>
      <c r="T458" s="2">
        <v>6090</v>
      </c>
      <c r="U458" s="2">
        <v>9368</v>
      </c>
      <c r="V458" s="2"/>
      <c r="W458" s="2">
        <v>70977</v>
      </c>
      <c r="X458" s="10">
        <v>55446</v>
      </c>
    </row>
    <row r="459" spans="1:24" ht="16.5" customHeight="1" x14ac:dyDescent="0.25">
      <c r="A459" s="1" t="s">
        <v>98</v>
      </c>
      <c r="B459" s="5" t="s">
        <v>64</v>
      </c>
      <c r="C459" s="5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>
        <v>6302</v>
      </c>
      <c r="O459" s="2">
        <v>4565</v>
      </c>
      <c r="P459" s="2"/>
      <c r="Q459" s="2">
        <v>0</v>
      </c>
      <c r="R459" s="2"/>
      <c r="S459" s="2"/>
      <c r="T459" s="2">
        <v>954</v>
      </c>
      <c r="U459" s="2"/>
      <c r="V459" s="2"/>
      <c r="W459" s="2">
        <v>6000</v>
      </c>
      <c r="X459" s="10">
        <v>2340</v>
      </c>
    </row>
    <row r="460" spans="1:24" ht="16.5" customHeight="1" x14ac:dyDescent="0.25">
      <c r="A460" s="1" t="s">
        <v>98</v>
      </c>
      <c r="B460" s="5" t="s">
        <v>65</v>
      </c>
      <c r="C460" s="5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>
        <v>4524</v>
      </c>
      <c r="O460" s="2">
        <v>9168</v>
      </c>
      <c r="P460" s="2"/>
      <c r="Q460" s="2">
        <v>0</v>
      </c>
      <c r="R460" s="2"/>
      <c r="S460" s="2"/>
      <c r="T460" s="2">
        <v>1402</v>
      </c>
      <c r="U460" s="2"/>
      <c r="V460" s="2"/>
      <c r="W460" s="2"/>
      <c r="X460" s="10"/>
    </row>
    <row r="461" spans="1:24" ht="16.5" customHeight="1" x14ac:dyDescent="0.25">
      <c r="A461" s="1" t="s">
        <v>98</v>
      </c>
      <c r="B461" s="5" t="s">
        <v>66</v>
      </c>
      <c r="C461" s="5"/>
      <c r="D461" s="2">
        <v>1250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>
        <v>10050</v>
      </c>
      <c r="P461" s="2"/>
      <c r="Q461" s="2">
        <v>0</v>
      </c>
      <c r="R461" s="2"/>
      <c r="S461" s="2"/>
      <c r="T461" s="2"/>
      <c r="U461" s="2"/>
      <c r="V461" s="2"/>
      <c r="W461" s="2"/>
      <c r="X461" s="10"/>
    </row>
    <row r="462" spans="1:24" ht="16.5" customHeight="1" x14ac:dyDescent="0.25">
      <c r="A462" s="1" t="s">
        <v>98</v>
      </c>
      <c r="B462" s="5" t="s">
        <v>111</v>
      </c>
      <c r="C462" s="5"/>
      <c r="D462" s="2">
        <v>1000</v>
      </c>
      <c r="E462" s="2"/>
      <c r="F462" s="2"/>
      <c r="G462" s="2"/>
      <c r="H462" s="2"/>
      <c r="I462" s="2"/>
      <c r="J462" s="2">
        <v>3000</v>
      </c>
      <c r="K462" s="2"/>
      <c r="L462" s="2"/>
      <c r="M462" s="2">
        <v>4000</v>
      </c>
      <c r="N462" s="2"/>
      <c r="O462" s="2">
        <v>2100</v>
      </c>
      <c r="P462" s="2"/>
      <c r="Q462" s="2">
        <v>0</v>
      </c>
      <c r="R462" s="2"/>
      <c r="S462" s="2"/>
      <c r="T462" s="2"/>
      <c r="U462" s="2"/>
      <c r="V462" s="2"/>
      <c r="W462" s="2"/>
      <c r="X462" s="10"/>
    </row>
    <row r="463" spans="1:24" ht="16.5" customHeight="1" x14ac:dyDescent="0.25">
      <c r="A463" s="1" t="s">
        <v>98</v>
      </c>
      <c r="B463" s="5" t="s">
        <v>1702</v>
      </c>
      <c r="C463" s="5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>
        <v>10122</v>
      </c>
      <c r="O463" s="2"/>
      <c r="P463" s="2"/>
      <c r="Q463" s="2">
        <v>0</v>
      </c>
      <c r="R463" s="2">
        <v>15088</v>
      </c>
      <c r="S463" s="2">
        <v>25591</v>
      </c>
      <c r="T463" s="2">
        <v>37218</v>
      </c>
      <c r="U463" s="2">
        <v>34232</v>
      </c>
      <c r="V463" s="2"/>
      <c r="W463" s="2">
        <v>47185</v>
      </c>
      <c r="X463" s="10">
        <v>62545</v>
      </c>
    </row>
    <row r="464" spans="1:24" ht="16.5" customHeight="1" x14ac:dyDescent="0.25">
      <c r="A464" s="1" t="s">
        <v>98</v>
      </c>
      <c r="B464" s="5" t="s">
        <v>2804</v>
      </c>
      <c r="C464" s="5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10">
        <v>33888</v>
      </c>
    </row>
    <row r="465" spans="1:25" ht="16.5" customHeight="1" x14ac:dyDescent="0.25">
      <c r="A465" s="1" t="s">
        <v>98</v>
      </c>
      <c r="B465" s="5" t="s">
        <v>109</v>
      </c>
      <c r="C465" s="5"/>
      <c r="D465" s="2">
        <v>15000</v>
      </c>
      <c r="E465" s="2"/>
      <c r="F465" s="2"/>
      <c r="G465" s="2"/>
      <c r="H465" s="2">
        <v>1000</v>
      </c>
      <c r="I465" s="2"/>
      <c r="J465" s="2">
        <v>2000</v>
      </c>
      <c r="K465" s="2"/>
      <c r="L465" s="2"/>
      <c r="M465" s="2"/>
      <c r="N465" s="2">
        <v>32135</v>
      </c>
      <c r="O465" s="2"/>
      <c r="P465" s="2"/>
      <c r="Q465" s="2"/>
      <c r="R465" s="2">
        <v>4223</v>
      </c>
      <c r="S465" s="2">
        <v>2223</v>
      </c>
      <c r="T465" s="2">
        <v>20567</v>
      </c>
      <c r="U465" s="2">
        <v>10440</v>
      </c>
      <c r="V465" s="2"/>
      <c r="W465" s="2"/>
      <c r="X465" s="10"/>
    </row>
    <row r="466" spans="1:25" ht="16.5" customHeight="1" x14ac:dyDescent="0.25">
      <c r="A466" s="1" t="s">
        <v>98</v>
      </c>
      <c r="B466" s="5" t="s">
        <v>1634</v>
      </c>
      <c r="C466" s="5"/>
      <c r="D466" s="2">
        <v>2270</v>
      </c>
      <c r="E466" s="2"/>
      <c r="F466" s="2"/>
      <c r="G466" s="2"/>
      <c r="H466" s="2">
        <v>1500</v>
      </c>
      <c r="I466" s="2"/>
      <c r="J466" s="2">
        <v>6000</v>
      </c>
      <c r="K466" s="2"/>
      <c r="L466" s="2">
        <v>226400</v>
      </c>
      <c r="M466" s="2">
        <v>12000</v>
      </c>
      <c r="N466" s="2">
        <v>579543</v>
      </c>
      <c r="O466" s="2">
        <v>893829</v>
      </c>
      <c r="P466" s="2">
        <v>829031</v>
      </c>
      <c r="Q466" s="2">
        <v>826468</v>
      </c>
      <c r="R466" s="2">
        <v>140000</v>
      </c>
      <c r="S466" s="2">
        <v>207182</v>
      </c>
      <c r="T466" s="2">
        <v>788300</v>
      </c>
      <c r="U466" s="2">
        <v>492392</v>
      </c>
      <c r="V466" s="2">
        <v>2365605</v>
      </c>
      <c r="W466" s="2">
        <v>2406006</v>
      </c>
      <c r="X466" s="10">
        <v>1552342</v>
      </c>
    </row>
    <row r="467" spans="1:25" ht="16.5" customHeight="1" x14ac:dyDescent="0.25">
      <c r="A467" s="1" t="s">
        <v>98</v>
      </c>
      <c r="B467" s="5" t="s">
        <v>1703</v>
      </c>
      <c r="C467" s="5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>
        <v>30899</v>
      </c>
      <c r="S467" s="2">
        <v>70217</v>
      </c>
      <c r="T467" s="2">
        <v>235773</v>
      </c>
      <c r="U467" s="2">
        <v>92138</v>
      </c>
      <c r="V467" s="2"/>
      <c r="W467" s="2">
        <v>261905</v>
      </c>
      <c r="X467" s="10">
        <v>180204</v>
      </c>
    </row>
    <row r="468" spans="1:25" ht="16.5" customHeight="1" x14ac:dyDescent="0.25">
      <c r="A468" s="1" t="s">
        <v>98</v>
      </c>
      <c r="B468" s="5" t="s">
        <v>110</v>
      </c>
      <c r="C468" s="5"/>
      <c r="D468" s="2">
        <v>100</v>
      </c>
      <c r="E468" s="2">
        <v>200</v>
      </c>
      <c r="F468" s="2">
        <v>200</v>
      </c>
      <c r="G468" s="2">
        <v>150</v>
      </c>
      <c r="H468" s="2">
        <v>250</v>
      </c>
      <c r="I468" s="2"/>
      <c r="J468" s="2">
        <v>3000</v>
      </c>
      <c r="K468" s="2"/>
      <c r="L468" s="2"/>
      <c r="M468" s="2">
        <v>3000</v>
      </c>
      <c r="N468" s="2"/>
      <c r="O468" s="2"/>
      <c r="P468" s="2">
        <v>53</v>
      </c>
      <c r="Q468" s="2">
        <v>0</v>
      </c>
      <c r="R468" s="2"/>
      <c r="S468" s="2">
        <v>1500</v>
      </c>
      <c r="T468" s="2">
        <v>11261</v>
      </c>
      <c r="U468" s="2">
        <v>489</v>
      </c>
      <c r="V468" s="2">
        <v>4664</v>
      </c>
      <c r="W468" s="2">
        <v>6400</v>
      </c>
      <c r="X468" s="10">
        <v>5054</v>
      </c>
    </row>
    <row r="469" spans="1:25" ht="16.5" customHeight="1" x14ac:dyDescent="0.25">
      <c r="A469" s="1" t="s">
        <v>98</v>
      </c>
      <c r="B469" s="5" t="s">
        <v>1271</v>
      </c>
      <c r="C469" s="5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>
        <v>3026</v>
      </c>
      <c r="U469" s="2">
        <v>138</v>
      </c>
      <c r="V469" s="2">
        <v>240</v>
      </c>
      <c r="W469" s="2"/>
      <c r="X469" s="2"/>
    </row>
    <row r="470" spans="1:25" ht="16.5" customHeight="1" x14ac:dyDescent="0.25">
      <c r="A470" s="1" t="s">
        <v>98</v>
      </c>
      <c r="B470" s="5" t="s">
        <v>112</v>
      </c>
      <c r="C470" s="5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>
        <v>2700</v>
      </c>
      <c r="O470" s="2"/>
      <c r="P470" s="2"/>
      <c r="Q470" s="2">
        <v>0</v>
      </c>
      <c r="R470" s="2">
        <v>2000</v>
      </c>
      <c r="S470" s="2">
        <v>2800</v>
      </c>
      <c r="T470" s="2">
        <v>140</v>
      </c>
      <c r="U470" s="2"/>
      <c r="V470" s="2">
        <v>100</v>
      </c>
      <c r="W470" s="2">
        <v>600</v>
      </c>
      <c r="X470" s="2"/>
    </row>
    <row r="471" spans="1:25" ht="16.5" customHeight="1" x14ac:dyDescent="0.25">
      <c r="A471" s="1" t="s">
        <v>98</v>
      </c>
      <c r="B471" s="5" t="s">
        <v>1272</v>
      </c>
      <c r="C471" s="5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>
        <v>1882</v>
      </c>
      <c r="U471" s="2"/>
      <c r="V471" s="2"/>
      <c r="W471" s="2">
        <v>4994</v>
      </c>
      <c r="X471" s="10">
        <v>61980</v>
      </c>
    </row>
    <row r="472" spans="1:25" ht="16.5" customHeight="1" x14ac:dyDescent="0.25">
      <c r="A472" s="1" t="s">
        <v>98</v>
      </c>
      <c r="B472" s="5" t="s">
        <v>67</v>
      </c>
      <c r="C472" s="5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>
        <v>406</v>
      </c>
      <c r="O472" s="2">
        <v>385</v>
      </c>
      <c r="P472" s="2"/>
      <c r="Q472" s="2">
        <v>0</v>
      </c>
      <c r="R472" s="2"/>
      <c r="S472" s="2"/>
      <c r="T472" s="2">
        <v>337</v>
      </c>
      <c r="U472" s="2">
        <v>2525</v>
      </c>
      <c r="V472" s="2">
        <v>1500</v>
      </c>
      <c r="W472" s="2">
        <v>1100</v>
      </c>
      <c r="X472" s="10">
        <v>1724</v>
      </c>
    </row>
    <row r="473" spans="1:25" ht="16.5" customHeight="1" x14ac:dyDescent="0.25">
      <c r="A473" s="1" t="s">
        <v>98</v>
      </c>
      <c r="B473" s="5" t="s">
        <v>1704</v>
      </c>
      <c r="C473" s="5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>
        <v>22039</v>
      </c>
      <c r="O473" s="2"/>
      <c r="P473" s="2"/>
      <c r="Q473" s="2">
        <v>0</v>
      </c>
      <c r="R473" s="2"/>
      <c r="S473" s="2">
        <v>438470</v>
      </c>
      <c r="T473" s="2">
        <v>699158</v>
      </c>
      <c r="U473" s="2">
        <v>659011</v>
      </c>
      <c r="V473" s="2"/>
      <c r="W473" s="2">
        <v>865770</v>
      </c>
      <c r="X473" s="10">
        <v>1759561</v>
      </c>
    </row>
    <row r="474" spans="1:25" ht="16.5" customHeight="1" x14ac:dyDescent="0.25">
      <c r="A474" s="1" t="s">
        <v>98</v>
      </c>
      <c r="B474" s="5" t="s">
        <v>1705</v>
      </c>
      <c r="C474" s="5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>
        <v>291</v>
      </c>
      <c r="S474" s="2">
        <v>13824</v>
      </c>
      <c r="T474" s="2">
        <v>45644</v>
      </c>
      <c r="U474" s="2">
        <v>23908</v>
      </c>
      <c r="V474" s="2"/>
      <c r="W474" s="2">
        <v>7815</v>
      </c>
      <c r="X474" s="10">
        <v>117213</v>
      </c>
    </row>
    <row r="475" spans="1:25" ht="16.5" customHeight="1" x14ac:dyDescent="0.25">
      <c r="A475" s="1" t="s">
        <v>98</v>
      </c>
      <c r="B475" s="4" t="s">
        <v>113</v>
      </c>
      <c r="C475" s="4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>
        <v>471</v>
      </c>
      <c r="O475" s="2"/>
      <c r="P475" s="2"/>
      <c r="Q475" s="2">
        <v>0</v>
      </c>
      <c r="R475" s="2">
        <v>572</v>
      </c>
      <c r="S475" s="2">
        <v>1440</v>
      </c>
      <c r="T475" s="2">
        <v>3383</v>
      </c>
      <c r="U475" s="2">
        <v>3525</v>
      </c>
      <c r="V475" s="2"/>
      <c r="W475" s="2"/>
      <c r="X475" s="2"/>
    </row>
    <row r="476" spans="1:25" ht="16.5" customHeight="1" x14ac:dyDescent="0.25">
      <c r="A476" s="7" t="s">
        <v>1891</v>
      </c>
      <c r="B476" s="7" t="s">
        <v>939</v>
      </c>
      <c r="C476" s="7"/>
      <c r="D476" s="9">
        <f t="shared" ref="D476:U476" si="1">SUM(D456:D475)</f>
        <v>19620</v>
      </c>
      <c r="E476" s="9">
        <f t="shared" si="1"/>
        <v>200</v>
      </c>
      <c r="F476" s="9">
        <f t="shared" si="1"/>
        <v>200</v>
      </c>
      <c r="G476" s="9">
        <f t="shared" si="1"/>
        <v>150</v>
      </c>
      <c r="H476" s="9">
        <f t="shared" si="1"/>
        <v>2750</v>
      </c>
      <c r="I476" s="9">
        <f t="shared" si="1"/>
        <v>0</v>
      </c>
      <c r="J476" s="9">
        <f t="shared" si="1"/>
        <v>14000</v>
      </c>
      <c r="K476" s="9">
        <f t="shared" si="1"/>
        <v>0</v>
      </c>
      <c r="L476" s="9">
        <f t="shared" si="1"/>
        <v>226400</v>
      </c>
      <c r="M476" s="9">
        <f t="shared" si="1"/>
        <v>19000</v>
      </c>
      <c r="N476" s="9">
        <f t="shared" si="1"/>
        <v>665399</v>
      </c>
      <c r="O476" s="9">
        <f t="shared" si="1"/>
        <v>946267</v>
      </c>
      <c r="P476" s="9">
        <f t="shared" si="1"/>
        <v>831232</v>
      </c>
      <c r="Q476" s="9">
        <f t="shared" si="1"/>
        <v>828616</v>
      </c>
      <c r="R476" s="9">
        <f t="shared" si="1"/>
        <v>195221</v>
      </c>
      <c r="S476" s="9">
        <f t="shared" si="1"/>
        <v>764195</v>
      </c>
      <c r="T476" s="9">
        <f t="shared" si="1"/>
        <v>1855748</v>
      </c>
      <c r="U476" s="9">
        <f t="shared" si="1"/>
        <v>1328166</v>
      </c>
      <c r="V476" s="9">
        <f>SUM(V402:V475)</f>
        <v>3258814</v>
      </c>
      <c r="W476" s="9">
        <f>SUM(W402:W475)</f>
        <v>4962543</v>
      </c>
      <c r="X476" s="9">
        <f>SUM(X402:X475)</f>
        <v>7848320</v>
      </c>
      <c r="Y476" s="6" t="s">
        <v>936</v>
      </c>
    </row>
    <row r="477" spans="1:25" s="43" customFormat="1" ht="16.5" customHeight="1" x14ac:dyDescent="0.25">
      <c r="A477" s="3" t="s">
        <v>2035</v>
      </c>
      <c r="B477" s="3" t="s">
        <v>10</v>
      </c>
      <c r="C477" s="3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44"/>
    </row>
    <row r="478" spans="1:25" s="43" customFormat="1" ht="16.5" customHeight="1" x14ac:dyDescent="0.25">
      <c r="A478" s="7" t="s">
        <v>2036</v>
      </c>
      <c r="B478" s="7" t="s">
        <v>2036</v>
      </c>
      <c r="C478" s="7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6" t="s">
        <v>936</v>
      </c>
    </row>
    <row r="479" spans="1:25" s="43" customFormat="1" ht="16.5" customHeight="1" x14ac:dyDescent="0.25">
      <c r="A479" s="1" t="s">
        <v>2040</v>
      </c>
      <c r="B479" s="3" t="s">
        <v>10</v>
      </c>
      <c r="C479" s="3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>
        <v>500</v>
      </c>
      <c r="S479" s="12">
        <v>5000</v>
      </c>
      <c r="T479" s="12"/>
      <c r="U479" s="12"/>
      <c r="V479" s="12">
        <v>4000</v>
      </c>
      <c r="W479" s="12">
        <v>24000</v>
      </c>
      <c r="X479" s="12"/>
      <c r="Y479" s="44"/>
    </row>
    <row r="480" spans="1:25" s="43" customFormat="1" ht="16.5" customHeight="1" x14ac:dyDescent="0.25">
      <c r="A480" s="7" t="s">
        <v>2041</v>
      </c>
      <c r="B480" s="7" t="s">
        <v>2041</v>
      </c>
      <c r="C480" s="7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>
        <v>4000</v>
      </c>
      <c r="W480" s="9">
        <v>24000</v>
      </c>
      <c r="X480" s="9"/>
      <c r="Y480" s="6" t="s">
        <v>936</v>
      </c>
    </row>
    <row r="481" spans="1:25" s="43" customFormat="1" ht="16.5" customHeight="1" x14ac:dyDescent="0.25">
      <c r="A481" s="3" t="s">
        <v>2164</v>
      </c>
      <c r="B481" s="3" t="s">
        <v>10</v>
      </c>
      <c r="C481" s="3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>
        <v>1000</v>
      </c>
      <c r="W481" s="12">
        <v>6000</v>
      </c>
      <c r="X481" s="12"/>
      <c r="Y481" s="44"/>
    </row>
    <row r="482" spans="1:25" s="43" customFormat="1" ht="16.5" customHeight="1" x14ac:dyDescent="0.25">
      <c r="A482" s="7" t="s">
        <v>2165</v>
      </c>
      <c r="B482" s="7" t="s">
        <v>2165</v>
      </c>
      <c r="C482" s="7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>
        <v>1000</v>
      </c>
      <c r="W482" s="9">
        <v>6000</v>
      </c>
      <c r="X482" s="9"/>
      <c r="Y482" s="6" t="s">
        <v>936</v>
      </c>
    </row>
    <row r="483" spans="1:25" s="43" customFormat="1" ht="16.5" customHeight="1" x14ac:dyDescent="0.25">
      <c r="A483" s="3" t="s">
        <v>1273</v>
      </c>
      <c r="B483" s="3" t="s">
        <v>10</v>
      </c>
      <c r="C483" s="3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>
        <v>300</v>
      </c>
      <c r="U483" s="12"/>
      <c r="V483" s="12"/>
      <c r="W483" s="12">
        <v>0</v>
      </c>
      <c r="X483" s="12">
        <v>300</v>
      </c>
      <c r="Y483" s="44"/>
    </row>
    <row r="484" spans="1:25" s="43" customFormat="1" ht="16.5" customHeight="1" x14ac:dyDescent="0.25">
      <c r="A484" s="3" t="s">
        <v>1273</v>
      </c>
      <c r="B484" s="3" t="s">
        <v>1188</v>
      </c>
      <c r="C484" s="3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>
        <v>1975</v>
      </c>
      <c r="U484" s="12">
        <v>405</v>
      </c>
      <c r="V484" s="12">
        <v>405</v>
      </c>
      <c r="W484" s="12">
        <v>0</v>
      </c>
      <c r="X484" s="12"/>
      <c r="Y484" s="44"/>
    </row>
    <row r="485" spans="1:25" s="43" customFormat="1" ht="16.5" customHeight="1" x14ac:dyDescent="0.25">
      <c r="A485" s="3" t="s">
        <v>1273</v>
      </c>
      <c r="B485" s="3" t="s">
        <v>112</v>
      </c>
      <c r="C485" s="3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>
        <v>200</v>
      </c>
      <c r="U485" s="12">
        <v>281</v>
      </c>
      <c r="V485" s="12">
        <v>281</v>
      </c>
      <c r="W485" s="12">
        <v>0</v>
      </c>
      <c r="X485" s="12"/>
      <c r="Y485" s="44"/>
    </row>
    <row r="486" spans="1:25" ht="16.5" customHeight="1" x14ac:dyDescent="0.25">
      <c r="A486" s="7" t="s">
        <v>1892</v>
      </c>
      <c r="B486" s="7" t="s">
        <v>1274</v>
      </c>
      <c r="C486" s="7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>
        <f>SUM(T483:T485)</f>
        <v>2475</v>
      </c>
      <c r="U486" s="9">
        <f>SUM(U483:U485)</f>
        <v>686</v>
      </c>
      <c r="V486" s="9"/>
      <c r="W486" s="9">
        <v>0</v>
      </c>
      <c r="X486" s="9"/>
      <c r="Y486" s="6" t="s">
        <v>936</v>
      </c>
    </row>
    <row r="487" spans="1:25" s="43" customFormat="1" ht="16.5" customHeight="1" x14ac:dyDescent="0.25">
      <c r="A487" s="3" t="s">
        <v>114</v>
      </c>
      <c r="B487" s="5" t="s">
        <v>986</v>
      </c>
      <c r="C487" s="5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>
        <v>0</v>
      </c>
      <c r="R487" s="10"/>
      <c r="S487" s="10"/>
      <c r="T487" s="10"/>
      <c r="U487" s="10"/>
      <c r="V487" s="10"/>
      <c r="W487" s="10"/>
      <c r="X487" s="10"/>
    </row>
    <row r="488" spans="1:25" ht="16.5" customHeight="1" x14ac:dyDescent="0.25">
      <c r="A488" s="1" t="s">
        <v>114</v>
      </c>
      <c r="B488" s="4" t="s">
        <v>1205</v>
      </c>
      <c r="C488" s="4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>
        <v>500</v>
      </c>
    </row>
    <row r="489" spans="1:25" s="43" customFormat="1" ht="16.5" customHeight="1" x14ac:dyDescent="0.25">
      <c r="A489" s="3" t="s">
        <v>114</v>
      </c>
      <c r="B489" s="5" t="s">
        <v>1045</v>
      </c>
      <c r="C489" s="5"/>
      <c r="D489" s="10">
        <v>5230</v>
      </c>
      <c r="E489" s="10">
        <v>3400</v>
      </c>
      <c r="F489" s="10">
        <v>4850</v>
      </c>
      <c r="G489" s="10">
        <v>8240</v>
      </c>
      <c r="H489" s="10">
        <v>7482</v>
      </c>
      <c r="I489" s="10">
        <v>12095</v>
      </c>
      <c r="J489" s="10">
        <v>6825</v>
      </c>
      <c r="K489" s="10">
        <v>12034</v>
      </c>
      <c r="L489" s="10">
        <v>21655</v>
      </c>
      <c r="M489" s="10">
        <v>10260</v>
      </c>
      <c r="N489" s="10">
        <v>6000</v>
      </c>
      <c r="O489" s="10">
        <v>4200</v>
      </c>
      <c r="P489" s="10">
        <v>1900</v>
      </c>
      <c r="Q489" s="10">
        <v>5200</v>
      </c>
      <c r="R489" s="10">
        <v>15154</v>
      </c>
      <c r="S489" s="10">
        <v>23442</v>
      </c>
      <c r="T489" s="10">
        <v>21062</v>
      </c>
      <c r="U489" s="10">
        <v>34685</v>
      </c>
      <c r="V489" s="10">
        <v>13836</v>
      </c>
      <c r="W489" s="10">
        <v>18246</v>
      </c>
      <c r="X489" s="10">
        <v>12163</v>
      </c>
    </row>
    <row r="490" spans="1:25" s="43" customFormat="1" ht="16.5" customHeight="1" x14ac:dyDescent="0.25">
      <c r="A490" s="3" t="s">
        <v>114</v>
      </c>
      <c r="B490" s="5" t="s">
        <v>1046</v>
      </c>
      <c r="C490" s="5"/>
      <c r="D490" s="10">
        <v>6200</v>
      </c>
      <c r="E490" s="10">
        <v>9900</v>
      </c>
      <c r="F490" s="10">
        <v>21400</v>
      </c>
      <c r="G490" s="10">
        <v>900</v>
      </c>
      <c r="H490" s="10">
        <v>5400</v>
      </c>
      <c r="I490" s="10">
        <v>9400</v>
      </c>
      <c r="J490" s="10">
        <v>5800</v>
      </c>
      <c r="K490" s="10">
        <v>9415</v>
      </c>
      <c r="L490" s="10">
        <v>20150</v>
      </c>
      <c r="M490" s="10">
        <v>11500</v>
      </c>
      <c r="N490" s="10">
        <v>1830</v>
      </c>
      <c r="O490" s="10">
        <v>1350</v>
      </c>
      <c r="P490" s="10">
        <v>1100</v>
      </c>
      <c r="Q490" s="10">
        <v>5100</v>
      </c>
      <c r="R490" s="10">
        <v>10753</v>
      </c>
      <c r="S490" s="10">
        <v>28400</v>
      </c>
      <c r="T490" s="10">
        <v>28300</v>
      </c>
      <c r="U490" s="10">
        <v>5087</v>
      </c>
      <c r="V490" s="10">
        <v>9336</v>
      </c>
      <c r="W490" s="10">
        <v>16905</v>
      </c>
      <c r="X490" s="10">
        <v>13875</v>
      </c>
    </row>
    <row r="491" spans="1:25" s="43" customFormat="1" ht="16.5" customHeight="1" x14ac:dyDescent="0.25">
      <c r="A491" s="3" t="s">
        <v>114</v>
      </c>
      <c r="B491" s="5" t="s">
        <v>115</v>
      </c>
      <c r="C491" s="5"/>
      <c r="D491" s="10">
        <v>14600</v>
      </c>
      <c r="E491" s="10">
        <v>8180</v>
      </c>
      <c r="F491" s="10">
        <v>14250</v>
      </c>
      <c r="G491" s="10">
        <v>8300</v>
      </c>
      <c r="H491" s="10">
        <v>9505</v>
      </c>
      <c r="I491" s="10">
        <v>14155</v>
      </c>
      <c r="J491" s="10"/>
      <c r="K491" s="10"/>
      <c r="L491" s="10">
        <v>7210</v>
      </c>
      <c r="M491" s="10">
        <v>4150</v>
      </c>
      <c r="N491" s="10">
        <v>1365</v>
      </c>
      <c r="O491" s="10">
        <v>2240</v>
      </c>
      <c r="P491" s="10">
        <v>2650</v>
      </c>
      <c r="Q491" s="10">
        <v>3060</v>
      </c>
      <c r="R491" s="10">
        <v>5051</v>
      </c>
      <c r="S491" s="10">
        <v>13000</v>
      </c>
      <c r="T491" s="10">
        <v>390</v>
      </c>
      <c r="U491" s="10">
        <v>20900</v>
      </c>
      <c r="V491" s="10">
        <v>9915</v>
      </c>
      <c r="W491" s="10">
        <v>13963</v>
      </c>
      <c r="X491" s="10">
        <v>9085</v>
      </c>
    </row>
    <row r="492" spans="1:25" ht="16.5" customHeight="1" x14ac:dyDescent="0.25">
      <c r="A492" s="1" t="s">
        <v>114</v>
      </c>
      <c r="B492" s="4" t="s">
        <v>1096</v>
      </c>
      <c r="C492" s="4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>
        <v>30</v>
      </c>
      <c r="S492" s="2"/>
      <c r="T492" s="2"/>
      <c r="U492" s="2"/>
      <c r="V492" s="2"/>
      <c r="W492" s="2"/>
      <c r="X492" s="2"/>
    </row>
    <row r="493" spans="1:25" s="43" customFormat="1" ht="16.5" customHeight="1" x14ac:dyDescent="0.25">
      <c r="A493" s="3" t="s">
        <v>114</v>
      </c>
      <c r="B493" s="5" t="s">
        <v>10</v>
      </c>
      <c r="C493" s="5"/>
      <c r="D493" s="10">
        <v>8493</v>
      </c>
      <c r="E493" s="10">
        <v>4857</v>
      </c>
      <c r="F493" s="10">
        <v>50</v>
      </c>
      <c r="G493" s="10"/>
      <c r="H493" s="10">
        <v>1200</v>
      </c>
      <c r="I493" s="10">
        <v>42800</v>
      </c>
      <c r="J493" s="10">
        <v>3500</v>
      </c>
      <c r="K493" s="10">
        <v>820</v>
      </c>
      <c r="L493" s="10"/>
      <c r="M493" s="10">
        <v>250</v>
      </c>
      <c r="N493" s="10">
        <v>100</v>
      </c>
      <c r="O493" s="10"/>
      <c r="P493" s="10">
        <v>5100</v>
      </c>
      <c r="Q493" s="10">
        <v>5318</v>
      </c>
      <c r="R493" s="10">
        <v>6</v>
      </c>
      <c r="S493" s="10"/>
      <c r="T493" s="10">
        <v>3550</v>
      </c>
      <c r="U493" s="10"/>
      <c r="V493" s="10">
        <v>7596</v>
      </c>
      <c r="W493" s="10">
        <v>2</v>
      </c>
      <c r="X493" s="10">
        <v>3300</v>
      </c>
    </row>
    <row r="494" spans="1:25" ht="16.5" customHeight="1" x14ac:dyDescent="0.25">
      <c r="A494" s="1" t="s">
        <v>114</v>
      </c>
      <c r="B494" s="4" t="s">
        <v>2589</v>
      </c>
      <c r="C494" s="4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>
        <v>20</v>
      </c>
      <c r="S494" s="2"/>
      <c r="T494" s="2"/>
      <c r="U494" s="2"/>
      <c r="V494" s="2"/>
      <c r="W494" s="2">
        <v>500</v>
      </c>
      <c r="X494" s="2"/>
    </row>
    <row r="495" spans="1:25" ht="16.5" customHeight="1" x14ac:dyDescent="0.25">
      <c r="A495" s="1" t="s">
        <v>114</v>
      </c>
      <c r="B495" s="4" t="s">
        <v>1097</v>
      </c>
      <c r="C495" s="4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>
        <v>67</v>
      </c>
      <c r="S495" s="2"/>
      <c r="T495" s="2"/>
      <c r="U495" s="2"/>
      <c r="V495" s="2"/>
      <c r="W495" s="2"/>
      <c r="X495" s="2"/>
    </row>
    <row r="496" spans="1:25" ht="16.5" customHeight="1" x14ac:dyDescent="0.25">
      <c r="A496" s="1" t="s">
        <v>114</v>
      </c>
      <c r="B496" s="4" t="s">
        <v>1171</v>
      </c>
      <c r="C496" s="4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>
        <v>120</v>
      </c>
      <c r="X496" s="2"/>
    </row>
    <row r="497" spans="1:25" ht="16.5" customHeight="1" x14ac:dyDescent="0.25">
      <c r="A497" s="7" t="s">
        <v>940</v>
      </c>
      <c r="B497" s="7" t="s">
        <v>940</v>
      </c>
      <c r="C497" s="7"/>
      <c r="D497" s="9">
        <f t="shared" ref="D497:V497" si="2">SUM(D487:D495)</f>
        <v>34523</v>
      </c>
      <c r="E497" s="9">
        <f t="shared" si="2"/>
        <v>26337</v>
      </c>
      <c r="F497" s="9">
        <f t="shared" si="2"/>
        <v>40550</v>
      </c>
      <c r="G497" s="9">
        <f t="shared" si="2"/>
        <v>17440</v>
      </c>
      <c r="H497" s="9">
        <f t="shared" si="2"/>
        <v>23587</v>
      </c>
      <c r="I497" s="9">
        <f t="shared" si="2"/>
        <v>78450</v>
      </c>
      <c r="J497" s="9">
        <f t="shared" si="2"/>
        <v>16125</v>
      </c>
      <c r="K497" s="9">
        <f t="shared" si="2"/>
        <v>22269</v>
      </c>
      <c r="L497" s="9">
        <f t="shared" si="2"/>
        <v>49015</v>
      </c>
      <c r="M497" s="9">
        <f t="shared" si="2"/>
        <v>26160</v>
      </c>
      <c r="N497" s="9">
        <f t="shared" si="2"/>
        <v>9295</v>
      </c>
      <c r="O497" s="9">
        <f t="shared" si="2"/>
        <v>7790</v>
      </c>
      <c r="P497" s="9">
        <f t="shared" si="2"/>
        <v>10750</v>
      </c>
      <c r="Q497" s="9">
        <f t="shared" si="2"/>
        <v>18678</v>
      </c>
      <c r="R497" s="9">
        <f t="shared" si="2"/>
        <v>31081</v>
      </c>
      <c r="S497" s="9">
        <f t="shared" si="2"/>
        <v>64842</v>
      </c>
      <c r="T497" s="9">
        <f t="shared" si="2"/>
        <v>53302</v>
      </c>
      <c r="U497" s="9">
        <f t="shared" si="2"/>
        <v>60672</v>
      </c>
      <c r="V497" s="9">
        <f t="shared" si="2"/>
        <v>40683</v>
      </c>
      <c r="W497" s="9">
        <f>SUM(W487:W496)</f>
        <v>49736</v>
      </c>
      <c r="X497" s="9">
        <f>SUM(X487:X496)</f>
        <v>38923</v>
      </c>
      <c r="Y497" s="6" t="s">
        <v>936</v>
      </c>
    </row>
    <row r="498" spans="1:25" s="43" customFormat="1" ht="16.5" customHeight="1" x14ac:dyDescent="0.25">
      <c r="A498" s="1" t="s">
        <v>132</v>
      </c>
      <c r="B498" s="3">
        <v>9250</v>
      </c>
      <c r="C498" s="3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>
        <v>60</v>
      </c>
      <c r="W498" s="12"/>
      <c r="X498" s="12"/>
      <c r="Y498" s="44"/>
    </row>
    <row r="499" spans="1:25" s="43" customFormat="1" ht="16.5" customHeight="1" x14ac:dyDescent="0.25">
      <c r="A499" s="1" t="s">
        <v>132</v>
      </c>
      <c r="B499" s="3">
        <v>9252</v>
      </c>
      <c r="C499" s="3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>
        <v>88</v>
      </c>
      <c r="U499" s="12">
        <v>500</v>
      </c>
      <c r="V499" s="12"/>
      <c r="W499" s="12">
        <v>500</v>
      </c>
      <c r="X499" s="12">
        <v>50</v>
      </c>
      <c r="Y499" s="44"/>
    </row>
    <row r="500" spans="1:25" ht="16.5" customHeight="1" x14ac:dyDescent="0.25">
      <c r="A500" s="1" t="s">
        <v>132</v>
      </c>
      <c r="B500" s="4" t="s">
        <v>1545</v>
      </c>
      <c r="C500" s="4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>
        <v>45</v>
      </c>
      <c r="T500" s="2"/>
      <c r="U500" s="2"/>
      <c r="V500" s="2"/>
      <c r="W500" s="2"/>
      <c r="X500" s="2"/>
    </row>
    <row r="501" spans="1:25" ht="16.5" customHeight="1" x14ac:dyDescent="0.25">
      <c r="A501" s="1" t="s">
        <v>132</v>
      </c>
      <c r="B501" s="4" t="s">
        <v>117</v>
      </c>
      <c r="C501" s="4"/>
      <c r="D501" s="2"/>
      <c r="E501" s="2"/>
      <c r="F501" s="2"/>
      <c r="G501" s="2"/>
      <c r="H501" s="2"/>
      <c r="I501" s="2"/>
      <c r="J501" s="2">
        <v>100</v>
      </c>
      <c r="K501" s="2"/>
      <c r="L501" s="2"/>
      <c r="M501" s="2"/>
      <c r="N501" s="2"/>
      <c r="O501" s="2"/>
      <c r="P501" s="2"/>
      <c r="Q501" s="2">
        <v>0</v>
      </c>
      <c r="R501" s="2"/>
      <c r="S501" s="2"/>
      <c r="T501" s="2"/>
      <c r="U501" s="2"/>
      <c r="V501" s="2"/>
      <c r="W501" s="2"/>
      <c r="X501" s="2"/>
    </row>
    <row r="502" spans="1:25" s="43" customFormat="1" ht="16.5" customHeight="1" x14ac:dyDescent="0.25">
      <c r="A502" s="3" t="s">
        <v>132</v>
      </c>
      <c r="B502" s="5" t="s">
        <v>118</v>
      </c>
      <c r="C502" s="5"/>
      <c r="D502" s="2"/>
      <c r="E502" s="2"/>
      <c r="F502" s="2"/>
      <c r="G502" s="2"/>
      <c r="H502" s="2"/>
      <c r="I502" s="2">
        <v>60000</v>
      </c>
      <c r="J502" s="2">
        <v>40</v>
      </c>
      <c r="K502" s="2">
        <v>1000</v>
      </c>
      <c r="L502" s="2"/>
      <c r="M502" s="2">
        <v>19880</v>
      </c>
      <c r="N502" s="2">
        <v>6500</v>
      </c>
      <c r="O502" s="2">
        <v>61300</v>
      </c>
      <c r="P502" s="2"/>
      <c r="Q502" s="2">
        <v>0</v>
      </c>
      <c r="R502" s="2"/>
      <c r="S502" s="2"/>
      <c r="T502" s="2">
        <v>17000</v>
      </c>
      <c r="U502" s="2"/>
      <c r="V502" s="2"/>
      <c r="W502" s="2"/>
      <c r="X502" s="2"/>
    </row>
    <row r="503" spans="1:25" ht="16.5" customHeight="1" x14ac:dyDescent="0.25">
      <c r="A503" s="1" t="s">
        <v>132</v>
      </c>
      <c r="B503" s="4" t="s">
        <v>119</v>
      </c>
      <c r="C503" s="4"/>
      <c r="D503" s="2"/>
      <c r="E503" s="2"/>
      <c r="F503" s="2"/>
      <c r="G503" s="2"/>
      <c r="H503" s="2"/>
      <c r="I503" s="2">
        <v>1000</v>
      </c>
      <c r="J503" s="2">
        <v>50</v>
      </c>
      <c r="K503" s="2">
        <v>100</v>
      </c>
      <c r="L503" s="2"/>
      <c r="M503" s="2"/>
      <c r="N503" s="2"/>
      <c r="O503" s="2"/>
      <c r="P503" s="2"/>
      <c r="Q503" s="2">
        <v>0</v>
      </c>
      <c r="R503" s="2"/>
      <c r="S503" s="2"/>
      <c r="T503" s="2"/>
      <c r="U503" s="2"/>
      <c r="V503" s="2"/>
      <c r="W503" s="2"/>
      <c r="X503" s="2"/>
    </row>
    <row r="504" spans="1:25" ht="16.5" customHeight="1" x14ac:dyDescent="0.25">
      <c r="A504" s="1" t="s">
        <v>132</v>
      </c>
      <c r="B504" s="4" t="s">
        <v>2590</v>
      </c>
      <c r="C504" s="4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>
        <v>939</v>
      </c>
      <c r="X504" s="2">
        <v>126</v>
      </c>
    </row>
    <row r="505" spans="1:25" ht="16.5" customHeight="1" x14ac:dyDescent="0.25">
      <c r="A505" s="1" t="s">
        <v>132</v>
      </c>
      <c r="B505" s="4" t="s">
        <v>120</v>
      </c>
      <c r="C505" s="4"/>
      <c r="D505" s="2"/>
      <c r="E505" s="2"/>
      <c r="F505" s="2"/>
      <c r="G505" s="2"/>
      <c r="H505" s="2"/>
      <c r="I505" s="2">
        <v>100</v>
      </c>
      <c r="J505" s="2">
        <v>10</v>
      </c>
      <c r="K505" s="2"/>
      <c r="L505" s="2"/>
      <c r="M505" s="2"/>
      <c r="N505" s="2"/>
      <c r="O505" s="2"/>
      <c r="P505" s="2"/>
      <c r="Q505" s="2">
        <v>0</v>
      </c>
      <c r="R505" s="2"/>
      <c r="S505" s="2">
        <v>139</v>
      </c>
      <c r="T505" s="2">
        <v>114</v>
      </c>
      <c r="U505" s="2"/>
      <c r="V505" s="2"/>
      <c r="W505" s="2">
        <v>60</v>
      </c>
      <c r="X505" s="2"/>
    </row>
    <row r="506" spans="1:25" ht="16.5" customHeight="1" x14ac:dyDescent="0.25">
      <c r="A506" s="1" t="s">
        <v>132</v>
      </c>
      <c r="B506" s="4" t="s">
        <v>121</v>
      </c>
      <c r="C506" s="4"/>
      <c r="D506" s="2"/>
      <c r="E506" s="2"/>
      <c r="F506" s="2"/>
      <c r="G506" s="2"/>
      <c r="H506" s="2"/>
      <c r="I506" s="2">
        <v>500</v>
      </c>
      <c r="J506" s="2">
        <v>300</v>
      </c>
      <c r="K506" s="2">
        <v>1000</v>
      </c>
      <c r="L506" s="2"/>
      <c r="M506" s="2"/>
      <c r="N506" s="2"/>
      <c r="O506" s="2"/>
      <c r="P506" s="2"/>
      <c r="Q506" s="2">
        <v>0</v>
      </c>
      <c r="R506" s="2"/>
      <c r="S506" s="2">
        <v>136</v>
      </c>
      <c r="T506" s="2">
        <v>92</v>
      </c>
      <c r="U506" s="2">
        <v>1596</v>
      </c>
      <c r="V506" s="2"/>
      <c r="W506" s="2"/>
      <c r="X506" s="2">
        <v>895</v>
      </c>
    </row>
    <row r="507" spans="1:25" ht="16.5" customHeight="1" x14ac:dyDescent="0.25">
      <c r="A507" s="1" t="s">
        <v>132</v>
      </c>
      <c r="B507" s="4" t="s">
        <v>1098</v>
      </c>
      <c r="C507" s="4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>
        <v>7</v>
      </c>
      <c r="S507" s="2">
        <v>1</v>
      </c>
      <c r="T507" s="2"/>
      <c r="U507" s="2"/>
      <c r="V507" s="2"/>
      <c r="W507" s="2"/>
      <c r="X507" s="2"/>
    </row>
    <row r="508" spans="1:25" ht="16.5" customHeight="1" x14ac:dyDescent="0.25">
      <c r="A508" s="1" t="s">
        <v>132</v>
      </c>
      <c r="B508" s="4" t="s">
        <v>1546</v>
      </c>
      <c r="C508" s="4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>
        <v>52</v>
      </c>
      <c r="T508" s="2"/>
      <c r="U508" s="2">
        <v>767</v>
      </c>
      <c r="V508" s="2"/>
      <c r="W508" s="2"/>
      <c r="X508" s="2">
        <v>1218</v>
      </c>
    </row>
    <row r="509" spans="1:25" ht="16.5" customHeight="1" x14ac:dyDescent="0.25">
      <c r="A509" s="1" t="s">
        <v>132</v>
      </c>
      <c r="B509" s="4" t="s">
        <v>1275</v>
      </c>
      <c r="C509" s="4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>
        <v>150</v>
      </c>
      <c r="U509" s="2"/>
      <c r="V509" s="2"/>
      <c r="W509" s="2"/>
      <c r="X509" s="2"/>
    </row>
    <row r="510" spans="1:25" ht="16.5" customHeight="1" x14ac:dyDescent="0.25">
      <c r="A510" s="1" t="s">
        <v>132</v>
      </c>
      <c r="B510" s="4" t="s">
        <v>1205</v>
      </c>
      <c r="C510" s="4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>
        <v>100</v>
      </c>
    </row>
    <row r="511" spans="1:25" ht="16.5" customHeight="1" x14ac:dyDescent="0.25">
      <c r="A511" s="1" t="s">
        <v>132</v>
      </c>
      <c r="B511" s="4" t="s">
        <v>122</v>
      </c>
      <c r="C511" s="4"/>
      <c r="D511" s="2"/>
      <c r="E511" s="2"/>
      <c r="F511" s="2"/>
      <c r="G511" s="2"/>
      <c r="H511" s="2"/>
      <c r="I511" s="2"/>
      <c r="J511" s="2">
        <v>200</v>
      </c>
      <c r="K511" s="2"/>
      <c r="L511" s="2"/>
      <c r="M511" s="2"/>
      <c r="N511" s="2"/>
      <c r="O511" s="2"/>
      <c r="P511" s="2"/>
      <c r="Q511" s="2">
        <v>0</v>
      </c>
      <c r="R511" s="2"/>
      <c r="S511" s="2"/>
      <c r="T511" s="2"/>
      <c r="U511" s="2"/>
      <c r="V511" s="2"/>
      <c r="W511" s="2"/>
      <c r="X511" s="2"/>
    </row>
    <row r="512" spans="1:25" ht="16.5" customHeight="1" x14ac:dyDescent="0.25">
      <c r="A512" s="1" t="s">
        <v>132</v>
      </c>
      <c r="B512" s="4" t="s">
        <v>1276</v>
      </c>
      <c r="C512" s="4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>
        <v>56</v>
      </c>
      <c r="T512" s="2">
        <v>320</v>
      </c>
      <c r="U512" s="2">
        <v>3000</v>
      </c>
      <c r="V512" s="2">
        <v>300</v>
      </c>
      <c r="W512" s="2">
        <v>3000</v>
      </c>
      <c r="X512" s="2">
        <v>200</v>
      </c>
    </row>
    <row r="513" spans="1:25" ht="16.5" customHeight="1" x14ac:dyDescent="0.25">
      <c r="A513" s="1" t="s">
        <v>132</v>
      </c>
      <c r="B513" s="4" t="s">
        <v>127</v>
      </c>
      <c r="C513" s="4"/>
      <c r="D513" s="2"/>
      <c r="E513" s="2"/>
      <c r="F513" s="2"/>
      <c r="G513" s="2"/>
      <c r="H513" s="2"/>
      <c r="I513" s="2">
        <v>1000</v>
      </c>
      <c r="J513" s="2">
        <v>400</v>
      </c>
      <c r="K513" s="2">
        <v>100</v>
      </c>
      <c r="L513" s="2"/>
      <c r="M513" s="2"/>
      <c r="N513" s="2"/>
      <c r="O513" s="2"/>
      <c r="P513" s="2"/>
      <c r="Q513" s="2">
        <v>0</v>
      </c>
      <c r="R513" s="2"/>
      <c r="S513" s="2"/>
      <c r="T513" s="2"/>
      <c r="U513" s="2">
        <v>23</v>
      </c>
      <c r="V513" s="2"/>
      <c r="W513" s="2"/>
      <c r="X513" s="2"/>
    </row>
    <row r="514" spans="1:25" ht="16.5" customHeight="1" x14ac:dyDescent="0.25">
      <c r="A514" s="1" t="s">
        <v>132</v>
      </c>
      <c r="B514" s="4" t="s">
        <v>126</v>
      </c>
      <c r="C514" s="4"/>
      <c r="D514" s="2"/>
      <c r="E514" s="2"/>
      <c r="F514" s="2"/>
      <c r="G514" s="2"/>
      <c r="H514" s="2"/>
      <c r="I514" s="2">
        <v>400</v>
      </c>
      <c r="J514" s="2">
        <v>350</v>
      </c>
      <c r="K514" s="2"/>
      <c r="L514" s="2"/>
      <c r="M514" s="2"/>
      <c r="N514" s="2"/>
      <c r="O514" s="2"/>
      <c r="P514" s="2"/>
      <c r="Q514" s="2">
        <v>0</v>
      </c>
      <c r="R514" s="2"/>
      <c r="S514" s="2"/>
      <c r="T514" s="2"/>
      <c r="U514" s="2"/>
      <c r="V514" s="2"/>
      <c r="W514" s="2"/>
      <c r="X514" s="2"/>
    </row>
    <row r="515" spans="1:25" ht="16.5" customHeight="1" x14ac:dyDescent="0.25">
      <c r="A515" s="1" t="s">
        <v>132</v>
      </c>
      <c r="B515" s="4" t="s">
        <v>123</v>
      </c>
      <c r="C515" s="4"/>
      <c r="D515" s="2"/>
      <c r="E515" s="2"/>
      <c r="F515" s="2"/>
      <c r="G515" s="2"/>
      <c r="H515" s="2"/>
      <c r="I515" s="2"/>
      <c r="J515" s="2">
        <v>120</v>
      </c>
      <c r="K515" s="2"/>
      <c r="L515" s="2"/>
      <c r="M515" s="2"/>
      <c r="N515" s="2"/>
      <c r="O515" s="2"/>
      <c r="P515" s="2"/>
      <c r="Q515" s="2">
        <v>0</v>
      </c>
      <c r="R515" s="2"/>
      <c r="S515" s="2"/>
      <c r="T515" s="2"/>
      <c r="U515" s="2">
        <v>142</v>
      </c>
      <c r="V515" s="2"/>
      <c r="W515" s="2"/>
      <c r="X515" s="2"/>
    </row>
    <row r="516" spans="1:25" ht="16.5" customHeight="1" x14ac:dyDescent="0.25">
      <c r="A516" s="1" t="s">
        <v>132</v>
      </c>
      <c r="B516" s="4" t="s">
        <v>125</v>
      </c>
      <c r="C516" s="4"/>
      <c r="D516" s="2"/>
      <c r="E516" s="2"/>
      <c r="F516" s="2"/>
      <c r="G516" s="2"/>
      <c r="H516" s="2"/>
      <c r="I516" s="2"/>
      <c r="J516" s="2">
        <v>20</v>
      </c>
      <c r="K516" s="2">
        <v>50</v>
      </c>
      <c r="L516" s="2"/>
      <c r="M516" s="2"/>
      <c r="N516" s="2"/>
      <c r="O516" s="2"/>
      <c r="P516" s="2"/>
      <c r="Q516" s="2">
        <v>0</v>
      </c>
      <c r="R516" s="2"/>
      <c r="S516" s="2"/>
      <c r="T516" s="2">
        <v>75</v>
      </c>
      <c r="U516" s="2">
        <v>3801</v>
      </c>
      <c r="V516" s="2">
        <v>300</v>
      </c>
      <c r="W516" s="2">
        <v>35285</v>
      </c>
      <c r="X516" s="2">
        <v>797</v>
      </c>
    </row>
    <row r="517" spans="1:25" ht="16.5" customHeight="1" x14ac:dyDescent="0.25">
      <c r="A517" s="1" t="s">
        <v>132</v>
      </c>
      <c r="B517" s="4" t="s">
        <v>124</v>
      </c>
      <c r="C517" s="4"/>
      <c r="D517" s="2">
        <v>950</v>
      </c>
      <c r="E517" s="2">
        <v>800</v>
      </c>
      <c r="F517" s="2">
        <v>500</v>
      </c>
      <c r="G517" s="2"/>
      <c r="H517" s="2"/>
      <c r="I517" s="2"/>
      <c r="J517" s="2">
        <v>3300</v>
      </c>
      <c r="K517" s="2">
        <v>400</v>
      </c>
      <c r="L517" s="2">
        <v>1900</v>
      </c>
      <c r="M517" s="2">
        <v>3003</v>
      </c>
      <c r="N517" s="2">
        <v>56</v>
      </c>
      <c r="O517" s="2"/>
      <c r="P517" s="2">
        <v>340</v>
      </c>
      <c r="Q517" s="2">
        <v>0</v>
      </c>
      <c r="R517" s="2">
        <v>1029</v>
      </c>
      <c r="S517" s="2">
        <v>36</v>
      </c>
      <c r="T517" s="2">
        <v>46</v>
      </c>
      <c r="U517" s="2">
        <v>944</v>
      </c>
      <c r="V517" s="2">
        <v>627</v>
      </c>
      <c r="W517" s="2"/>
      <c r="X517" s="2"/>
    </row>
    <row r="518" spans="1:25" ht="16.5" customHeight="1" x14ac:dyDescent="0.25">
      <c r="A518" s="1" t="s">
        <v>132</v>
      </c>
      <c r="B518" s="4" t="s">
        <v>1277</v>
      </c>
      <c r="C518" s="4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>
        <v>100</v>
      </c>
      <c r="U518" s="2"/>
      <c r="V518" s="2"/>
      <c r="W518" s="2"/>
      <c r="X518" s="2"/>
    </row>
    <row r="519" spans="1:25" ht="16.5" customHeight="1" x14ac:dyDescent="0.25">
      <c r="A519" s="1" t="s">
        <v>132</v>
      </c>
      <c r="B519" s="4" t="s">
        <v>129</v>
      </c>
      <c r="C519" s="4"/>
      <c r="D519" s="2"/>
      <c r="E519" s="2"/>
      <c r="F519" s="2"/>
      <c r="G519" s="2"/>
      <c r="H519" s="2"/>
      <c r="I519" s="2"/>
      <c r="J519" s="2">
        <v>1400</v>
      </c>
      <c r="K519" s="2">
        <v>1659</v>
      </c>
      <c r="L519" s="2">
        <v>450</v>
      </c>
      <c r="M519" s="2">
        <v>910</v>
      </c>
      <c r="N519" s="2"/>
      <c r="O519" s="2"/>
      <c r="P519" s="2">
        <v>592</v>
      </c>
      <c r="Q519" s="2">
        <v>0</v>
      </c>
      <c r="R519" s="2">
        <v>18</v>
      </c>
      <c r="S519" s="2"/>
      <c r="T519" s="2"/>
      <c r="U519" s="2"/>
      <c r="V519" s="2"/>
      <c r="W519" s="2"/>
      <c r="X519" s="2"/>
    </row>
    <row r="520" spans="1:25" ht="16.5" customHeight="1" x14ac:dyDescent="0.25">
      <c r="A520" s="1" t="s">
        <v>132</v>
      </c>
      <c r="B520" s="4" t="s">
        <v>128</v>
      </c>
      <c r="C520" s="4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>
        <v>0</v>
      </c>
      <c r="R520" s="2"/>
      <c r="S520" s="2"/>
      <c r="T520" s="2"/>
      <c r="U520" s="2"/>
      <c r="V520" s="2"/>
      <c r="W520" s="2"/>
      <c r="X520" s="2"/>
    </row>
    <row r="521" spans="1:25" s="43" customFormat="1" ht="16.5" customHeight="1" x14ac:dyDescent="0.25">
      <c r="A521" s="3" t="s">
        <v>132</v>
      </c>
      <c r="B521" s="5" t="s">
        <v>10</v>
      </c>
      <c r="C521" s="5"/>
      <c r="D521" s="10">
        <v>4253</v>
      </c>
      <c r="E521" s="10"/>
      <c r="F521" s="10">
        <v>1000</v>
      </c>
      <c r="G521" s="10">
        <v>4000</v>
      </c>
      <c r="H521" s="10">
        <v>4000</v>
      </c>
      <c r="I521" s="10">
        <v>4600</v>
      </c>
      <c r="J521" s="10">
        <v>16480</v>
      </c>
      <c r="K521" s="10">
        <v>1350</v>
      </c>
      <c r="L521" s="10">
        <v>516</v>
      </c>
      <c r="M521" s="10">
        <v>1000</v>
      </c>
      <c r="N521" s="10">
        <v>65820</v>
      </c>
      <c r="O521" s="10">
        <v>2200</v>
      </c>
      <c r="P521" s="10">
        <v>19993</v>
      </c>
      <c r="Q521" s="10">
        <v>20000</v>
      </c>
      <c r="R521" s="10">
        <v>41776</v>
      </c>
      <c r="S521" s="10">
        <v>60000</v>
      </c>
      <c r="T521" s="10">
        <v>78000</v>
      </c>
      <c r="U521" s="10">
        <v>85000</v>
      </c>
      <c r="V521" s="10">
        <v>414</v>
      </c>
      <c r="W521" s="10">
        <v>7433</v>
      </c>
      <c r="X521" s="10">
        <v>101</v>
      </c>
    </row>
    <row r="522" spans="1:25" ht="16.5" customHeight="1" x14ac:dyDescent="0.25">
      <c r="A522" s="1" t="s">
        <v>132</v>
      </c>
      <c r="B522" s="4" t="s">
        <v>1278</v>
      </c>
      <c r="C522" s="4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>
        <v>23</v>
      </c>
      <c r="T522" s="2">
        <v>87</v>
      </c>
      <c r="U522" s="2">
        <v>790</v>
      </c>
      <c r="V522" s="2">
        <v>215</v>
      </c>
      <c r="W522" s="2">
        <v>969</v>
      </c>
      <c r="X522" s="2">
        <v>674</v>
      </c>
    </row>
    <row r="523" spans="1:25" s="43" customFormat="1" ht="16.5" customHeight="1" x14ac:dyDescent="0.25">
      <c r="A523" s="1" t="s">
        <v>132</v>
      </c>
      <c r="B523" s="4" t="s">
        <v>130</v>
      </c>
      <c r="C523" s="4"/>
      <c r="D523" s="2"/>
      <c r="E523" s="2"/>
      <c r="F523" s="2"/>
      <c r="G523" s="2"/>
      <c r="H523" s="2"/>
      <c r="I523" s="2"/>
      <c r="J523" s="2">
        <v>300</v>
      </c>
      <c r="K523" s="2">
        <v>400</v>
      </c>
      <c r="L523" s="2"/>
      <c r="M523" s="2"/>
      <c r="N523" s="2"/>
      <c r="O523" s="2"/>
      <c r="P523" s="2"/>
      <c r="Q523" s="2">
        <v>0</v>
      </c>
      <c r="R523" s="2"/>
      <c r="S523" s="2">
        <v>64</v>
      </c>
      <c r="T523" s="2"/>
      <c r="U523" s="2">
        <v>131</v>
      </c>
      <c r="V523" s="2">
        <v>305</v>
      </c>
      <c r="W523" s="2"/>
      <c r="X523" s="2">
        <v>57</v>
      </c>
    </row>
    <row r="524" spans="1:25" ht="16.5" customHeight="1" x14ac:dyDescent="0.25">
      <c r="A524" s="1" t="s">
        <v>132</v>
      </c>
      <c r="B524" s="4" t="s">
        <v>131</v>
      </c>
      <c r="C524" s="4"/>
      <c r="D524" s="2">
        <v>1250</v>
      </c>
      <c r="E524" s="2"/>
      <c r="F524" s="2">
        <v>1000</v>
      </c>
      <c r="G524" s="2">
        <v>4000</v>
      </c>
      <c r="H524" s="2">
        <v>4000</v>
      </c>
      <c r="I524" s="2">
        <v>3000</v>
      </c>
      <c r="J524" s="2"/>
      <c r="K524" s="2">
        <v>200</v>
      </c>
      <c r="L524" s="2"/>
      <c r="M524" s="2">
        <v>1000</v>
      </c>
      <c r="N524" s="2">
        <v>3820</v>
      </c>
      <c r="O524" s="2"/>
      <c r="P524" s="2"/>
      <c r="Q524" s="2">
        <v>0</v>
      </c>
      <c r="R524" s="2"/>
      <c r="S524" s="2"/>
      <c r="T524" s="2">
        <v>300</v>
      </c>
      <c r="U524" s="2">
        <v>500</v>
      </c>
      <c r="V524" s="2"/>
      <c r="W524" s="2">
        <v>500</v>
      </c>
      <c r="X524" s="2">
        <v>5000</v>
      </c>
    </row>
    <row r="525" spans="1:25" ht="16.5" customHeight="1" x14ac:dyDescent="0.25">
      <c r="A525" s="1" t="s">
        <v>132</v>
      </c>
      <c r="B525" s="4" t="s">
        <v>133</v>
      </c>
      <c r="C525" s="4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>
        <v>15</v>
      </c>
      <c r="P525" s="2">
        <v>7</v>
      </c>
      <c r="Q525" s="2">
        <v>0</v>
      </c>
      <c r="R525" s="2"/>
      <c r="S525" s="2"/>
      <c r="T525" s="2"/>
      <c r="U525" s="2"/>
      <c r="V525" s="2"/>
      <c r="W525" s="2"/>
      <c r="X525" s="2">
        <v>65581</v>
      </c>
    </row>
    <row r="526" spans="1:25" ht="16.5" customHeight="1" x14ac:dyDescent="0.25">
      <c r="A526" s="7" t="s">
        <v>1893</v>
      </c>
      <c r="B526" s="7" t="s">
        <v>941</v>
      </c>
      <c r="C526" s="7"/>
      <c r="D526" s="9">
        <f t="shared" ref="D526:U526" si="3">SUM(D506:D525)</f>
        <v>6453</v>
      </c>
      <c r="E526" s="9">
        <f t="shared" si="3"/>
        <v>800</v>
      </c>
      <c r="F526" s="9">
        <f t="shared" si="3"/>
        <v>2500</v>
      </c>
      <c r="G526" s="9">
        <f t="shared" si="3"/>
        <v>8000</v>
      </c>
      <c r="H526" s="9">
        <f t="shared" si="3"/>
        <v>8000</v>
      </c>
      <c r="I526" s="9">
        <f>SUM(I498:I525)</f>
        <v>70600</v>
      </c>
      <c r="J526" s="9">
        <f>SUM(J498:J525)</f>
        <v>23070</v>
      </c>
      <c r="K526" s="9">
        <f t="shared" si="3"/>
        <v>5159</v>
      </c>
      <c r="L526" s="9">
        <f t="shared" si="3"/>
        <v>2866</v>
      </c>
      <c r="M526" s="9">
        <f t="shared" si="3"/>
        <v>5913</v>
      </c>
      <c r="N526" s="9">
        <f t="shared" si="3"/>
        <v>69696</v>
      </c>
      <c r="O526" s="9">
        <f t="shared" si="3"/>
        <v>2215</v>
      </c>
      <c r="P526" s="9">
        <f t="shared" si="3"/>
        <v>20932</v>
      </c>
      <c r="Q526" s="9">
        <f>SUM(Q498:Q525)</f>
        <v>20000</v>
      </c>
      <c r="R526" s="9">
        <f t="shared" si="3"/>
        <v>42830</v>
      </c>
      <c r="S526" s="9">
        <f>SUM(S498:S525)</f>
        <v>60552</v>
      </c>
      <c r="T526" s="9">
        <f>SUM(T498:T525)</f>
        <v>96372</v>
      </c>
      <c r="U526" s="9">
        <f>SUM(U498:U525)</f>
        <v>97194</v>
      </c>
      <c r="V526" s="9">
        <f>SUM(V498:V525)</f>
        <v>2221</v>
      </c>
      <c r="W526" s="9">
        <f>SUM(W498:W525)</f>
        <v>48686</v>
      </c>
      <c r="X526" s="9">
        <f>SUM(X498:X525)</f>
        <v>74799</v>
      </c>
      <c r="Y526" s="6" t="s">
        <v>936</v>
      </c>
    </row>
    <row r="527" spans="1:25" s="43" customFormat="1" ht="16.5" customHeight="1" x14ac:dyDescent="0.25">
      <c r="A527" s="1" t="s">
        <v>134</v>
      </c>
      <c r="B527" s="3">
        <v>124</v>
      </c>
      <c r="C527" s="3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>
        <v>4212</v>
      </c>
      <c r="X527" s="12"/>
      <c r="Y527" s="44"/>
    </row>
    <row r="528" spans="1:25" s="43" customFormat="1" ht="16.5" customHeight="1" x14ac:dyDescent="0.25">
      <c r="A528" s="1" t="s">
        <v>134</v>
      </c>
      <c r="B528" s="3">
        <v>524</v>
      </c>
      <c r="C528" s="3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>
        <v>10586</v>
      </c>
      <c r="Y528" s="44"/>
    </row>
    <row r="529" spans="1:25" ht="16.5" customHeight="1" x14ac:dyDescent="0.25">
      <c r="A529" s="1" t="s">
        <v>134</v>
      </c>
      <c r="B529" s="3">
        <v>1151</v>
      </c>
      <c r="C529" s="3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>
        <v>21594</v>
      </c>
      <c r="W529" s="12"/>
      <c r="X529" s="12"/>
      <c r="Y529" s="41"/>
    </row>
    <row r="530" spans="1:25" ht="16.5" customHeight="1" x14ac:dyDescent="0.25">
      <c r="A530" s="1" t="s">
        <v>134</v>
      </c>
      <c r="B530" s="3">
        <v>6111</v>
      </c>
      <c r="C530" s="3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>
        <v>7527</v>
      </c>
      <c r="W530" s="12"/>
      <c r="X530" s="12"/>
      <c r="Y530" s="41"/>
    </row>
    <row r="531" spans="1:25" ht="16.5" customHeight="1" x14ac:dyDescent="0.25">
      <c r="A531" s="1" t="s">
        <v>134</v>
      </c>
      <c r="B531" s="3" t="s">
        <v>1279</v>
      </c>
      <c r="C531" s="3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>
        <v>50</v>
      </c>
      <c r="U531" s="12"/>
      <c r="V531" s="12"/>
      <c r="W531" s="12"/>
      <c r="X531" s="12"/>
      <c r="Y531" s="41"/>
    </row>
    <row r="532" spans="1:25" ht="16.5" customHeight="1" x14ac:dyDescent="0.2">
      <c r="A532" s="1" t="s">
        <v>134</v>
      </c>
      <c r="B532" s="45" t="s">
        <v>2201</v>
      </c>
      <c r="C532" s="3" t="s">
        <v>2198</v>
      </c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>
        <v>1145</v>
      </c>
      <c r="W532" s="12">
        <v>372</v>
      </c>
      <c r="X532" s="12">
        <v>775</v>
      </c>
      <c r="Y532" s="41"/>
    </row>
    <row r="533" spans="1:25" ht="16.5" customHeight="1" x14ac:dyDescent="0.2">
      <c r="A533" s="1" t="s">
        <v>134</v>
      </c>
      <c r="B533" s="45" t="s">
        <v>2166</v>
      </c>
      <c r="C533" s="3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>
        <v>32</v>
      </c>
      <c r="W533" s="12">
        <v>2957</v>
      </c>
      <c r="X533" s="12">
        <v>560</v>
      </c>
      <c r="Y533" s="41"/>
    </row>
    <row r="534" spans="1:25" ht="16.5" customHeight="1" x14ac:dyDescent="0.2">
      <c r="A534" s="1" t="s">
        <v>134</v>
      </c>
      <c r="B534" s="45" t="s">
        <v>2200</v>
      </c>
      <c r="C534" s="3" t="s">
        <v>2199</v>
      </c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>
        <v>4567</v>
      </c>
      <c r="W534" s="12"/>
      <c r="X534" s="12">
        <v>1212</v>
      </c>
      <c r="Y534" s="41"/>
    </row>
    <row r="535" spans="1:25" ht="16.5" customHeight="1" x14ac:dyDescent="0.2">
      <c r="A535" s="1" t="s">
        <v>134</v>
      </c>
      <c r="B535" s="45" t="s">
        <v>2824</v>
      </c>
      <c r="C535" s="3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>
        <v>39</v>
      </c>
      <c r="Y535" s="41"/>
    </row>
    <row r="536" spans="1:25" ht="16.5" customHeight="1" x14ac:dyDescent="0.2">
      <c r="A536" s="1" t="s">
        <v>134</v>
      </c>
      <c r="B536" s="45" t="s">
        <v>2167</v>
      </c>
      <c r="C536" s="3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>
        <v>215</v>
      </c>
      <c r="W536" s="12">
        <v>134</v>
      </c>
      <c r="X536" s="12"/>
      <c r="Y536" s="41"/>
    </row>
    <row r="537" spans="1:25" ht="16.5" customHeight="1" x14ac:dyDescent="0.2">
      <c r="A537" s="1" t="s">
        <v>134</v>
      </c>
      <c r="B537" s="45" t="s">
        <v>2168</v>
      </c>
      <c r="C537" s="3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>
        <v>18</v>
      </c>
      <c r="W537" s="12">
        <v>14</v>
      </c>
      <c r="X537" s="12"/>
      <c r="Y537" s="41"/>
    </row>
    <row r="538" spans="1:25" ht="16.5" customHeight="1" x14ac:dyDescent="0.2">
      <c r="A538" s="1" t="s">
        <v>134</v>
      </c>
      <c r="B538" s="45" t="s">
        <v>2169</v>
      </c>
      <c r="C538" s="3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>
        <v>185</v>
      </c>
      <c r="W538" s="12">
        <v>140</v>
      </c>
      <c r="X538" s="12"/>
      <c r="Y538" s="41"/>
    </row>
    <row r="539" spans="1:25" ht="16.5" customHeight="1" x14ac:dyDescent="0.2">
      <c r="A539" s="1" t="s">
        <v>134</v>
      </c>
      <c r="B539" s="45" t="s">
        <v>2170</v>
      </c>
      <c r="C539" s="3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>
        <v>4920</v>
      </c>
      <c r="W539" s="12"/>
      <c r="X539" s="12">
        <v>1008</v>
      </c>
      <c r="Y539" s="41"/>
    </row>
    <row r="540" spans="1:25" ht="16.5" customHeight="1" x14ac:dyDescent="0.2">
      <c r="A540" s="1" t="s">
        <v>134</v>
      </c>
      <c r="B540" s="45" t="s">
        <v>2171</v>
      </c>
      <c r="C540" s="3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>
        <v>21</v>
      </c>
      <c r="W540" s="12">
        <v>10</v>
      </c>
      <c r="X540" s="12"/>
      <c r="Y540" s="41"/>
    </row>
    <row r="541" spans="1:25" ht="16.5" customHeight="1" x14ac:dyDescent="0.25">
      <c r="A541" s="1" t="s">
        <v>134</v>
      </c>
      <c r="B541" s="3" t="s">
        <v>1280</v>
      </c>
      <c r="C541" s="3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>
        <v>4800</v>
      </c>
      <c r="U541" s="12"/>
      <c r="V541" s="12">
        <v>1799</v>
      </c>
      <c r="W541" s="12">
        <v>773</v>
      </c>
      <c r="X541" s="12"/>
      <c r="Y541" s="41"/>
    </row>
    <row r="542" spans="1:25" ht="16.5" customHeight="1" x14ac:dyDescent="0.2">
      <c r="A542" s="1" t="s">
        <v>134</v>
      </c>
      <c r="B542" s="45" t="s">
        <v>2172</v>
      </c>
      <c r="C542" s="3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>
        <v>185</v>
      </c>
      <c r="W542" s="12">
        <v>101</v>
      </c>
      <c r="X542" s="12"/>
      <c r="Y542" s="41"/>
    </row>
    <row r="543" spans="1:25" ht="16.5" customHeight="1" x14ac:dyDescent="0.2">
      <c r="A543" s="1" t="s">
        <v>134</v>
      </c>
      <c r="B543" s="45" t="s">
        <v>2173</v>
      </c>
      <c r="C543" s="3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>
        <v>4937</v>
      </c>
      <c r="W543" s="12"/>
      <c r="X543" s="12">
        <v>2342</v>
      </c>
      <c r="Y543" s="41"/>
    </row>
    <row r="544" spans="1:25" ht="16.5" customHeight="1" x14ac:dyDescent="0.25">
      <c r="A544" s="1" t="s">
        <v>134</v>
      </c>
      <c r="B544" s="3" t="s">
        <v>1281</v>
      </c>
      <c r="C544" s="3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>
        <v>2200</v>
      </c>
      <c r="U544" s="12"/>
      <c r="V544" s="12"/>
      <c r="W544" s="12">
        <v>117</v>
      </c>
      <c r="X544" s="12"/>
      <c r="Y544" s="41"/>
    </row>
    <row r="545" spans="1:25" ht="16.5" customHeight="1" x14ac:dyDescent="0.2">
      <c r="A545" s="1" t="s">
        <v>134</v>
      </c>
      <c r="B545" s="45" t="s">
        <v>2174</v>
      </c>
      <c r="C545" s="3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>
        <v>12</v>
      </c>
      <c r="W545" s="12"/>
      <c r="X545" s="12"/>
      <c r="Y545" s="41"/>
    </row>
    <row r="546" spans="1:25" ht="16.5" customHeight="1" x14ac:dyDescent="0.2">
      <c r="A546" s="1" t="s">
        <v>134</v>
      </c>
      <c r="B546" s="45" t="s">
        <v>2175</v>
      </c>
      <c r="C546" s="3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>
        <v>185</v>
      </c>
      <c r="W546" s="12">
        <v>145</v>
      </c>
      <c r="X546" s="12"/>
      <c r="Y546" s="41"/>
    </row>
    <row r="547" spans="1:25" ht="16.5" customHeight="1" x14ac:dyDescent="0.2">
      <c r="A547" s="1" t="s">
        <v>134</v>
      </c>
      <c r="B547" s="45" t="s">
        <v>2176</v>
      </c>
      <c r="C547" s="3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>
        <v>3922</v>
      </c>
      <c r="W547" s="12">
        <v>214</v>
      </c>
      <c r="X547" s="12">
        <v>2734</v>
      </c>
      <c r="Y547" s="41"/>
    </row>
    <row r="548" spans="1:25" ht="16.5" customHeight="1" x14ac:dyDescent="0.2">
      <c r="A548" s="1" t="s">
        <v>134</v>
      </c>
      <c r="B548" s="45" t="s">
        <v>2177</v>
      </c>
      <c r="C548" s="3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>
        <v>479</v>
      </c>
      <c r="W548" s="12">
        <v>912</v>
      </c>
      <c r="X548" s="12">
        <v>6708</v>
      </c>
      <c r="Y548" s="41"/>
    </row>
    <row r="549" spans="1:25" ht="16.5" customHeight="1" x14ac:dyDescent="0.25">
      <c r="A549" s="1" t="s">
        <v>134</v>
      </c>
      <c r="B549" s="3" t="s">
        <v>1282</v>
      </c>
      <c r="C549" s="3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>
        <v>50</v>
      </c>
      <c r="U549" s="12"/>
      <c r="V549" s="12">
        <v>4384</v>
      </c>
      <c r="W549" s="12"/>
      <c r="X549" s="12"/>
      <c r="Y549" s="41"/>
    </row>
    <row r="550" spans="1:25" ht="16.5" customHeight="1" x14ac:dyDescent="0.2">
      <c r="A550" s="1" t="s">
        <v>134</v>
      </c>
      <c r="B550" s="45" t="s">
        <v>2178</v>
      </c>
      <c r="C550" s="3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>
        <v>185</v>
      </c>
      <c r="W550" s="12">
        <v>120</v>
      </c>
      <c r="X550" s="12"/>
      <c r="Y550" s="41"/>
    </row>
    <row r="551" spans="1:25" ht="16.5" customHeight="1" x14ac:dyDescent="0.2">
      <c r="A551" s="1" t="s">
        <v>134</v>
      </c>
      <c r="B551" s="45" t="s">
        <v>2179</v>
      </c>
      <c r="C551" s="3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>
        <v>30</v>
      </c>
      <c r="W551" s="12">
        <v>10</v>
      </c>
      <c r="X551" s="12"/>
      <c r="Y551" s="41"/>
    </row>
    <row r="552" spans="1:25" ht="16.5" customHeight="1" x14ac:dyDescent="0.2">
      <c r="A552" s="1" t="s">
        <v>134</v>
      </c>
      <c r="B552" s="45" t="s">
        <v>2825</v>
      </c>
      <c r="C552" s="3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>
        <v>27</v>
      </c>
      <c r="Y552" s="41"/>
    </row>
    <row r="553" spans="1:25" ht="16.5" customHeight="1" x14ac:dyDescent="0.2">
      <c r="A553" s="1" t="s">
        <v>134</v>
      </c>
      <c r="B553" s="45" t="s">
        <v>2180</v>
      </c>
      <c r="C553" s="3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>
        <v>81</v>
      </c>
      <c r="W553" s="12">
        <v>54</v>
      </c>
      <c r="X553" s="12"/>
      <c r="Y553" s="41"/>
    </row>
    <row r="554" spans="1:25" ht="16.5" customHeight="1" x14ac:dyDescent="0.2">
      <c r="A554" s="1" t="s">
        <v>134</v>
      </c>
      <c r="B554" s="45" t="s">
        <v>2181</v>
      </c>
      <c r="C554" s="3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>
        <v>6</v>
      </c>
      <c r="W554" s="12">
        <v>2</v>
      </c>
      <c r="X554" s="12"/>
      <c r="Y554" s="41"/>
    </row>
    <row r="555" spans="1:25" ht="16.5" customHeight="1" x14ac:dyDescent="0.2">
      <c r="A555" s="1" t="s">
        <v>134</v>
      </c>
      <c r="B555" s="45" t="s">
        <v>2815</v>
      </c>
      <c r="C555" s="3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>
        <v>778</v>
      </c>
      <c r="Y555" s="41"/>
    </row>
    <row r="556" spans="1:25" ht="16.5" customHeight="1" x14ac:dyDescent="0.2">
      <c r="A556" s="1" t="s">
        <v>134</v>
      </c>
      <c r="B556" s="45" t="s">
        <v>2182</v>
      </c>
      <c r="C556" s="3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>
        <v>57</v>
      </c>
      <c r="W556" s="12">
        <v>55</v>
      </c>
      <c r="X556" s="12"/>
      <c r="Y556" s="41"/>
    </row>
    <row r="557" spans="1:25" ht="16.5" customHeight="1" x14ac:dyDescent="0.2">
      <c r="A557" s="1" t="s">
        <v>134</v>
      </c>
      <c r="B557" s="45" t="s">
        <v>2183</v>
      </c>
      <c r="C557" s="3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>
        <v>52</v>
      </c>
      <c r="W557" s="12">
        <v>12</v>
      </c>
      <c r="X557" s="12">
        <v>15</v>
      </c>
      <c r="Y557" s="41"/>
    </row>
    <row r="558" spans="1:25" ht="16.5" customHeight="1" x14ac:dyDescent="0.2">
      <c r="A558" s="1" t="s">
        <v>134</v>
      </c>
      <c r="B558" s="45" t="s">
        <v>2184</v>
      </c>
      <c r="C558" s="3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>
        <v>6</v>
      </c>
      <c r="W558" s="12">
        <v>5</v>
      </c>
      <c r="X558" s="12">
        <v>15</v>
      </c>
      <c r="Y558" s="41"/>
    </row>
    <row r="559" spans="1:25" ht="16.5" customHeight="1" x14ac:dyDescent="0.2">
      <c r="A559" s="1" t="s">
        <v>134</v>
      </c>
      <c r="B559" s="45" t="s">
        <v>2818</v>
      </c>
      <c r="C559" s="3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>
        <v>92</v>
      </c>
      <c r="Y559" s="41"/>
    </row>
    <row r="560" spans="1:25" ht="16.5" customHeight="1" x14ac:dyDescent="0.2">
      <c r="A560" s="1" t="s">
        <v>134</v>
      </c>
      <c r="B560" s="45" t="s">
        <v>2185</v>
      </c>
      <c r="C560" s="3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>
        <v>18</v>
      </c>
      <c r="W560" s="12">
        <v>12</v>
      </c>
      <c r="X560" s="12"/>
      <c r="Y560" s="41"/>
    </row>
    <row r="561" spans="1:25" ht="16.5" customHeight="1" x14ac:dyDescent="0.2">
      <c r="A561" s="1" t="s">
        <v>134</v>
      </c>
      <c r="B561" s="45" t="s">
        <v>2186</v>
      </c>
      <c r="C561" s="3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>
        <v>62</v>
      </c>
      <c r="W561" s="12">
        <v>40</v>
      </c>
      <c r="X561" s="12">
        <v>7282</v>
      </c>
      <c r="Y561" s="41"/>
    </row>
    <row r="562" spans="1:25" ht="16.5" customHeight="1" x14ac:dyDescent="0.25">
      <c r="A562" s="1" t="s">
        <v>134</v>
      </c>
      <c r="B562" s="1" t="s">
        <v>135</v>
      </c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>
        <v>145</v>
      </c>
      <c r="N562" s="2">
        <v>350</v>
      </c>
      <c r="O562" s="2"/>
      <c r="P562" s="2"/>
      <c r="Q562" s="2">
        <v>0</v>
      </c>
      <c r="R562" s="2"/>
      <c r="S562" s="2"/>
      <c r="T562" s="2"/>
      <c r="U562" s="2"/>
      <c r="V562" s="2"/>
      <c r="W562" s="2"/>
      <c r="X562" s="2"/>
      <c r="Y562" s="41"/>
    </row>
    <row r="563" spans="1:25" ht="16.5" customHeight="1" x14ac:dyDescent="0.25">
      <c r="A563" s="1" t="s">
        <v>134</v>
      </c>
      <c r="B563" s="1" t="s">
        <v>1100</v>
      </c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>
        <v>4700</v>
      </c>
      <c r="S563" s="2"/>
      <c r="T563" s="2"/>
      <c r="U563" s="2"/>
      <c r="V563" s="2"/>
      <c r="W563" s="2"/>
      <c r="X563" s="2"/>
    </row>
    <row r="564" spans="1:25" ht="16.5" customHeight="1" x14ac:dyDescent="0.25">
      <c r="A564" s="1" t="s">
        <v>134</v>
      </c>
      <c r="B564" s="1" t="s">
        <v>1283</v>
      </c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>
        <v>1650</v>
      </c>
      <c r="U564" s="2"/>
      <c r="V564" s="2"/>
      <c r="W564" s="2"/>
      <c r="X564" s="2"/>
    </row>
    <row r="565" spans="1:25" ht="16.5" customHeight="1" x14ac:dyDescent="0.25">
      <c r="A565" s="1" t="s">
        <v>134</v>
      </c>
      <c r="B565" s="1" t="s">
        <v>2187</v>
      </c>
      <c r="C565" s="3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>
        <v>8404</v>
      </c>
      <c r="W565" s="12">
        <v>177217</v>
      </c>
      <c r="X565" s="12">
        <v>147984</v>
      </c>
    </row>
    <row r="566" spans="1:25" ht="16.5" customHeight="1" x14ac:dyDescent="0.25">
      <c r="A566" s="1" t="s">
        <v>134</v>
      </c>
      <c r="B566" s="1" t="s">
        <v>1605</v>
      </c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>
        <v>1215</v>
      </c>
      <c r="V566" s="2"/>
      <c r="W566" s="2"/>
      <c r="X566" s="2"/>
    </row>
    <row r="567" spans="1:25" ht="16.5" customHeight="1" x14ac:dyDescent="0.25">
      <c r="A567" s="1" t="s">
        <v>134</v>
      </c>
      <c r="B567" s="1" t="s">
        <v>2591</v>
      </c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>
        <v>1294</v>
      </c>
      <c r="X567" s="2"/>
    </row>
    <row r="568" spans="1:25" ht="16.5" customHeight="1" x14ac:dyDescent="0.25">
      <c r="A568" s="1" t="s">
        <v>134</v>
      </c>
      <c r="B568" s="1" t="s">
        <v>2808</v>
      </c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>
        <v>2291</v>
      </c>
    </row>
    <row r="569" spans="1:25" ht="16.5" customHeight="1" x14ac:dyDescent="0.25">
      <c r="A569" s="1" t="s">
        <v>134</v>
      </c>
      <c r="B569" s="1" t="s">
        <v>137</v>
      </c>
      <c r="C569" s="1"/>
      <c r="D569" s="2"/>
      <c r="E569" s="2">
        <v>10</v>
      </c>
      <c r="F569" s="2"/>
      <c r="G569" s="2"/>
      <c r="H569" s="2">
        <v>158</v>
      </c>
      <c r="I569" s="2">
        <v>123</v>
      </c>
      <c r="J569" s="2"/>
      <c r="K569" s="2"/>
      <c r="L569" s="2"/>
      <c r="M569" s="2"/>
      <c r="N569" s="2">
        <v>914</v>
      </c>
      <c r="O569" s="2">
        <v>905</v>
      </c>
      <c r="P569" s="2"/>
      <c r="Q569" s="2">
        <v>0</v>
      </c>
      <c r="R569" s="2"/>
      <c r="S569" s="2"/>
      <c r="T569" s="2"/>
      <c r="U569" s="2"/>
      <c r="V569" s="2"/>
      <c r="W569" s="2"/>
      <c r="X569" s="2"/>
    </row>
    <row r="570" spans="1:25" ht="16.5" customHeight="1" x14ac:dyDescent="0.25">
      <c r="A570" s="1" t="s">
        <v>134</v>
      </c>
      <c r="B570" s="1" t="s">
        <v>136</v>
      </c>
      <c r="C570" s="1"/>
      <c r="D570" s="2"/>
      <c r="E570" s="2">
        <v>6200</v>
      </c>
      <c r="F570" s="2"/>
      <c r="G570" s="2"/>
      <c r="H570" s="2"/>
      <c r="I570" s="2"/>
      <c r="J570" s="2">
        <v>1300</v>
      </c>
      <c r="K570" s="2"/>
      <c r="L570" s="2">
        <v>1060</v>
      </c>
      <c r="M570" s="2">
        <v>1000</v>
      </c>
      <c r="N570" s="2"/>
      <c r="O570" s="2"/>
      <c r="P570" s="2">
        <v>100</v>
      </c>
      <c r="Q570" s="2">
        <v>0</v>
      </c>
      <c r="R570" s="2"/>
      <c r="S570" s="2"/>
      <c r="T570" s="2">
        <v>360</v>
      </c>
      <c r="U570" s="2"/>
      <c r="V570" s="2">
        <v>197</v>
      </c>
      <c r="W570" s="2">
        <v>29</v>
      </c>
      <c r="X570" s="2">
        <v>159</v>
      </c>
    </row>
    <row r="571" spans="1:25" ht="16.5" customHeight="1" x14ac:dyDescent="0.25">
      <c r="A571" s="1" t="s">
        <v>134</v>
      </c>
      <c r="B571" s="3" t="s">
        <v>1047</v>
      </c>
      <c r="C571" s="3"/>
      <c r="D571" s="2">
        <v>452550</v>
      </c>
      <c r="E571" s="2">
        <v>146198</v>
      </c>
      <c r="F571" s="2">
        <v>214609</v>
      </c>
      <c r="G571" s="2">
        <v>465631</v>
      </c>
      <c r="H571" s="2">
        <v>291168</v>
      </c>
      <c r="I571" s="2">
        <v>254376</v>
      </c>
      <c r="J571" s="2">
        <v>385921</v>
      </c>
      <c r="K571" s="2">
        <v>299966</v>
      </c>
      <c r="L571" s="2">
        <v>484851</v>
      </c>
      <c r="M571" s="2">
        <v>170944</v>
      </c>
      <c r="N571" s="2">
        <v>205595</v>
      </c>
      <c r="O571" s="2">
        <v>199904</v>
      </c>
      <c r="P571" s="2">
        <v>78253</v>
      </c>
      <c r="Q571" s="2">
        <v>92546</v>
      </c>
      <c r="R571" s="2">
        <v>387158</v>
      </c>
      <c r="S571" s="2">
        <v>703730</v>
      </c>
      <c r="T571" s="2">
        <v>297313</v>
      </c>
      <c r="U571" s="2">
        <v>62217</v>
      </c>
      <c r="V571" s="2">
        <v>59603</v>
      </c>
      <c r="W571" s="2">
        <v>100831</v>
      </c>
      <c r="X571" s="2">
        <v>94891</v>
      </c>
    </row>
    <row r="572" spans="1:25" s="43" customFormat="1" ht="16.5" customHeight="1" x14ac:dyDescent="0.25">
      <c r="A572" s="1" t="s">
        <v>134</v>
      </c>
      <c r="B572" s="3" t="s">
        <v>138</v>
      </c>
      <c r="C572" s="3"/>
      <c r="D572" s="10">
        <v>18274</v>
      </c>
      <c r="E572" s="10">
        <v>9590</v>
      </c>
      <c r="F572" s="10">
        <v>22882</v>
      </c>
      <c r="G572" s="10">
        <v>27213</v>
      </c>
      <c r="H572" s="10">
        <v>13101</v>
      </c>
      <c r="I572" s="10">
        <v>10556</v>
      </c>
      <c r="J572" s="10">
        <v>4500</v>
      </c>
      <c r="K572" s="10">
        <v>10556</v>
      </c>
      <c r="L572" s="10">
        <v>20587</v>
      </c>
      <c r="M572" s="10"/>
      <c r="N572" s="10">
        <v>787</v>
      </c>
      <c r="O572" s="10"/>
      <c r="P572" s="10"/>
      <c r="Q572" s="10">
        <v>0</v>
      </c>
      <c r="R572" s="10">
        <v>2453</v>
      </c>
      <c r="S572" s="10">
        <v>16254</v>
      </c>
      <c r="T572" s="10">
        <v>15996</v>
      </c>
      <c r="U572" s="10"/>
      <c r="V572" s="10">
        <v>6292</v>
      </c>
      <c r="W572" s="10">
        <v>10687</v>
      </c>
      <c r="X572" s="10">
        <v>446</v>
      </c>
    </row>
    <row r="573" spans="1:25" ht="16.5" customHeight="1" x14ac:dyDescent="0.25">
      <c r="A573" s="1" t="s">
        <v>134</v>
      </c>
      <c r="B573" s="3" t="s">
        <v>1284</v>
      </c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>
        <v>995</v>
      </c>
      <c r="U573" s="2"/>
      <c r="V573" s="2"/>
      <c r="W573" s="2"/>
      <c r="X573" s="2"/>
    </row>
    <row r="574" spans="1:25" ht="16.5" customHeight="1" x14ac:dyDescent="0.25">
      <c r="A574" s="1" t="s">
        <v>134</v>
      </c>
      <c r="B574" s="3" t="s">
        <v>1099</v>
      </c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>
        <v>1000</v>
      </c>
      <c r="S574" s="2">
        <v>16705</v>
      </c>
      <c r="T574" s="2"/>
      <c r="U574" s="2"/>
      <c r="V574" s="2"/>
      <c r="W574" s="2"/>
      <c r="X574" s="2">
        <v>500</v>
      </c>
    </row>
    <row r="575" spans="1:25" ht="16.5" customHeight="1" x14ac:dyDescent="0.25">
      <c r="A575" s="1" t="s">
        <v>134</v>
      </c>
      <c r="B575" s="3" t="s">
        <v>933</v>
      </c>
      <c r="C575" s="3"/>
      <c r="D575" s="2">
        <v>16949</v>
      </c>
      <c r="E575" s="2">
        <v>22950</v>
      </c>
      <c r="F575" s="2">
        <v>8917</v>
      </c>
      <c r="G575" s="2">
        <v>20607</v>
      </c>
      <c r="H575" s="2">
        <v>55466</v>
      </c>
      <c r="I575" s="2">
        <v>33219</v>
      </c>
      <c r="J575" s="2">
        <v>0</v>
      </c>
      <c r="K575" s="2">
        <v>33219</v>
      </c>
      <c r="L575" s="2">
        <v>417</v>
      </c>
      <c r="M575" s="2">
        <v>2021</v>
      </c>
      <c r="N575" s="2">
        <v>2339</v>
      </c>
      <c r="O575" s="2"/>
      <c r="P575" s="2"/>
      <c r="Q575" s="2">
        <v>0</v>
      </c>
      <c r="R575" s="2"/>
      <c r="S575" s="2"/>
      <c r="T575" s="2"/>
      <c r="U575" s="2"/>
      <c r="V575" s="2"/>
      <c r="W575" s="2"/>
      <c r="X575" s="2"/>
    </row>
    <row r="576" spans="1:25" ht="16.5" customHeight="1" x14ac:dyDescent="0.25">
      <c r="A576" s="1" t="s">
        <v>134</v>
      </c>
      <c r="B576" s="3" t="s">
        <v>1706</v>
      </c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>
        <v>119</v>
      </c>
      <c r="O576" s="2"/>
      <c r="P576" s="2"/>
      <c r="Q576" s="2">
        <v>0</v>
      </c>
      <c r="R576" s="2"/>
      <c r="S576" s="2"/>
      <c r="T576" s="2"/>
      <c r="U576" s="2"/>
      <c r="V576" s="2"/>
      <c r="W576" s="2"/>
      <c r="X576" s="2"/>
    </row>
    <row r="577" spans="1:24" s="43" customFormat="1" ht="16.5" customHeight="1" x14ac:dyDescent="0.25">
      <c r="A577" s="1" t="s">
        <v>134</v>
      </c>
      <c r="B577" s="3" t="s">
        <v>139</v>
      </c>
      <c r="C577" s="3"/>
      <c r="D577" s="10">
        <v>12423</v>
      </c>
      <c r="E577" s="10">
        <v>8063</v>
      </c>
      <c r="F577" s="10">
        <v>11619</v>
      </c>
      <c r="G577" s="10">
        <v>17242</v>
      </c>
      <c r="H577" s="10">
        <v>8424</v>
      </c>
      <c r="I577" s="10">
        <v>6029</v>
      </c>
      <c r="J577" s="10">
        <v>8138</v>
      </c>
      <c r="K577" s="10">
        <v>19762</v>
      </c>
      <c r="L577" s="10">
        <v>26864</v>
      </c>
      <c r="M577" s="10">
        <v>7080</v>
      </c>
      <c r="N577" s="10">
        <v>5537</v>
      </c>
      <c r="O577" s="10">
        <v>3161</v>
      </c>
      <c r="P577" s="10">
        <v>467</v>
      </c>
      <c r="Q577" s="10">
        <v>556</v>
      </c>
      <c r="R577" s="10">
        <v>5704</v>
      </c>
      <c r="S577" s="10">
        <v>17488</v>
      </c>
      <c r="T577" s="10">
        <v>1310</v>
      </c>
      <c r="U577" s="10">
        <v>1420</v>
      </c>
      <c r="V577" s="10">
        <v>1682</v>
      </c>
      <c r="W577" s="10">
        <v>2820</v>
      </c>
      <c r="X577" s="10">
        <v>6865</v>
      </c>
    </row>
    <row r="578" spans="1:24" ht="16.5" customHeight="1" x14ac:dyDescent="0.25">
      <c r="A578" s="1" t="s">
        <v>134</v>
      </c>
      <c r="B578" s="3" t="s">
        <v>140</v>
      </c>
      <c r="C578" s="3"/>
      <c r="D578" s="2">
        <v>15875</v>
      </c>
      <c r="E578" s="2">
        <v>34381</v>
      </c>
      <c r="F578" s="2">
        <v>27051</v>
      </c>
      <c r="G578" s="2">
        <v>14294</v>
      </c>
      <c r="H578" s="2">
        <v>7498</v>
      </c>
      <c r="I578" s="2">
        <v>18580</v>
      </c>
      <c r="J578" s="2"/>
      <c r="K578" s="2"/>
      <c r="L578" s="2"/>
      <c r="M578" s="2">
        <v>54246</v>
      </c>
      <c r="N578" s="2">
        <v>32396</v>
      </c>
      <c r="O578" s="2">
        <v>13147</v>
      </c>
      <c r="P578" s="2">
        <v>13414</v>
      </c>
      <c r="Q578" s="2">
        <v>23500</v>
      </c>
      <c r="R578" s="2">
        <v>17996</v>
      </c>
      <c r="S578" s="2">
        <v>11092</v>
      </c>
      <c r="T578" s="2">
        <v>9016</v>
      </c>
      <c r="U578" s="2">
        <v>1224</v>
      </c>
      <c r="V578" s="2">
        <v>335</v>
      </c>
      <c r="W578" s="2">
        <v>1000</v>
      </c>
      <c r="X578" s="2">
        <v>5888</v>
      </c>
    </row>
    <row r="579" spans="1:24" ht="16.5" customHeight="1" x14ac:dyDescent="0.25">
      <c r="A579" s="1" t="s">
        <v>134</v>
      </c>
      <c r="B579" s="3" t="s">
        <v>141</v>
      </c>
      <c r="C579" s="3"/>
      <c r="D579" s="2">
        <v>4006</v>
      </c>
      <c r="E579" s="2"/>
      <c r="F579" s="2">
        <v>20</v>
      </c>
      <c r="G579" s="2"/>
      <c r="H579" s="2"/>
      <c r="I579" s="2"/>
      <c r="J579" s="2"/>
      <c r="K579" s="2">
        <v>1700</v>
      </c>
      <c r="L579" s="2">
        <v>25</v>
      </c>
      <c r="M579" s="2"/>
      <c r="N579" s="2"/>
      <c r="O579" s="2"/>
      <c r="P579" s="2"/>
      <c r="Q579" s="2">
        <v>0</v>
      </c>
      <c r="R579" s="2"/>
      <c r="S579" s="2"/>
      <c r="T579" s="2"/>
      <c r="U579" s="2"/>
      <c r="V579" s="2"/>
      <c r="W579" s="2"/>
      <c r="X579" s="2"/>
    </row>
    <row r="580" spans="1:24" ht="16.5" customHeight="1" x14ac:dyDescent="0.25">
      <c r="A580" s="1" t="s">
        <v>134</v>
      </c>
      <c r="B580" s="3" t="s">
        <v>2592</v>
      </c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>
        <v>1464</v>
      </c>
      <c r="X580" s="2">
        <v>1445</v>
      </c>
    </row>
    <row r="581" spans="1:24" ht="16.5" customHeight="1" x14ac:dyDescent="0.25">
      <c r="A581" s="1" t="s">
        <v>134</v>
      </c>
      <c r="B581" s="3" t="s">
        <v>1603</v>
      </c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>
        <v>1210</v>
      </c>
      <c r="V581" s="2"/>
      <c r="W581" s="2"/>
      <c r="X581" s="2"/>
    </row>
    <row r="582" spans="1:24" ht="16.5" customHeight="1" x14ac:dyDescent="0.25">
      <c r="A582" s="1" t="s">
        <v>134</v>
      </c>
      <c r="B582" s="3" t="s">
        <v>1707</v>
      </c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>
        <v>15</v>
      </c>
      <c r="O582" s="2"/>
      <c r="P582" s="2"/>
      <c r="Q582" s="2">
        <v>0</v>
      </c>
      <c r="R582" s="2"/>
      <c r="S582" s="2"/>
      <c r="T582" s="2"/>
      <c r="U582" s="2"/>
      <c r="V582" s="2"/>
      <c r="W582" s="2"/>
      <c r="X582" s="2"/>
    </row>
    <row r="583" spans="1:24" ht="16.5" customHeight="1" x14ac:dyDescent="0.25">
      <c r="A583" s="1" t="s">
        <v>134</v>
      </c>
      <c r="B583" s="3" t="s">
        <v>2593</v>
      </c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>
        <v>80</v>
      </c>
      <c r="X583" s="2"/>
    </row>
    <row r="584" spans="1:24" ht="16.5" customHeight="1" x14ac:dyDescent="0.25">
      <c r="A584" s="1" t="s">
        <v>134</v>
      </c>
      <c r="B584" s="1" t="s">
        <v>1102</v>
      </c>
      <c r="C584" s="1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>
        <v>99</v>
      </c>
      <c r="S584" s="2"/>
      <c r="T584" s="2"/>
      <c r="U584" s="2"/>
      <c r="V584" s="2"/>
      <c r="W584" s="2"/>
      <c r="X584" s="2"/>
    </row>
    <row r="585" spans="1:24" ht="16.5" customHeight="1" x14ac:dyDescent="0.25">
      <c r="A585" s="1" t="s">
        <v>134</v>
      </c>
      <c r="B585" s="1" t="s">
        <v>2821</v>
      </c>
      <c r="C585" s="1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>
        <v>58</v>
      </c>
    </row>
    <row r="586" spans="1:24" ht="16.5" customHeight="1" x14ac:dyDescent="0.25">
      <c r="A586" s="1" t="s">
        <v>134</v>
      </c>
      <c r="B586" s="1" t="s">
        <v>2819</v>
      </c>
      <c r="C586" s="1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>
        <v>71</v>
      </c>
    </row>
    <row r="587" spans="1:24" ht="16.5" customHeight="1" x14ac:dyDescent="0.25">
      <c r="A587" s="1" t="s">
        <v>134</v>
      </c>
      <c r="B587" s="1" t="s">
        <v>1103</v>
      </c>
      <c r="C587" s="1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>
        <v>73</v>
      </c>
      <c r="S587" s="2"/>
      <c r="T587" s="2"/>
      <c r="U587" s="2"/>
      <c r="V587" s="2"/>
      <c r="W587" s="2">
        <v>508</v>
      </c>
      <c r="X587" s="2"/>
    </row>
    <row r="588" spans="1:24" ht="16.5" customHeight="1" x14ac:dyDescent="0.25">
      <c r="A588" s="1" t="s">
        <v>134</v>
      </c>
      <c r="B588" s="1" t="s">
        <v>1104</v>
      </c>
      <c r="C588" s="1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>
        <v>6</v>
      </c>
      <c r="S588" s="2"/>
      <c r="T588" s="2"/>
      <c r="U588" s="2"/>
      <c r="V588" s="2"/>
      <c r="W588" s="2"/>
      <c r="X588" s="2"/>
    </row>
    <row r="589" spans="1:24" ht="16.5" customHeight="1" x14ac:dyDescent="0.25">
      <c r="A589" s="1" t="s">
        <v>134</v>
      </c>
      <c r="B589" s="1" t="s">
        <v>1105</v>
      </c>
      <c r="C589" s="1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>
        <v>254</v>
      </c>
      <c r="S589" s="2"/>
      <c r="T589" s="2"/>
      <c r="U589" s="2"/>
      <c r="V589" s="2"/>
      <c r="W589" s="2"/>
      <c r="X589" s="2"/>
    </row>
    <row r="590" spans="1:24" ht="16.5" customHeight="1" x14ac:dyDescent="0.25">
      <c r="A590" s="1" t="s">
        <v>134</v>
      </c>
      <c r="B590" s="1" t="s">
        <v>1106</v>
      </c>
      <c r="C590" s="1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>
        <v>313</v>
      </c>
      <c r="S590" s="2"/>
      <c r="T590" s="2"/>
      <c r="U590" s="2"/>
      <c r="V590" s="2"/>
      <c r="W590" s="2"/>
      <c r="X590" s="2">
        <v>64</v>
      </c>
    </row>
    <row r="591" spans="1:24" ht="16.5" customHeight="1" x14ac:dyDescent="0.25">
      <c r="A591" s="1" t="s">
        <v>134</v>
      </c>
      <c r="B591" s="1" t="s">
        <v>1107</v>
      </c>
      <c r="C591" s="1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>
        <v>232</v>
      </c>
      <c r="S591" s="2"/>
      <c r="T591" s="2"/>
      <c r="U591" s="2"/>
      <c r="V591" s="2"/>
      <c r="W591" s="2"/>
      <c r="X591" s="2"/>
    </row>
    <row r="592" spans="1:24" ht="16.5" customHeight="1" x14ac:dyDescent="0.25">
      <c r="A592" s="1" t="s">
        <v>134</v>
      </c>
      <c r="B592" s="1" t="s">
        <v>1108</v>
      </c>
      <c r="C592" s="1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>
        <v>171</v>
      </c>
      <c r="S592" s="2"/>
      <c r="T592" s="2"/>
      <c r="U592" s="2"/>
      <c r="V592" s="2"/>
      <c r="W592" s="2"/>
      <c r="X592" s="2"/>
    </row>
    <row r="593" spans="1:24" ht="16.5" customHeight="1" x14ac:dyDescent="0.25">
      <c r="A593" s="1" t="s">
        <v>134</v>
      </c>
      <c r="B593" s="3" t="s">
        <v>142</v>
      </c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>
        <v>7618</v>
      </c>
      <c r="O593" s="2">
        <v>506</v>
      </c>
      <c r="P593" s="2"/>
      <c r="Q593" s="2">
        <v>0</v>
      </c>
      <c r="R593" s="2"/>
      <c r="S593" s="2"/>
      <c r="T593" s="2"/>
      <c r="U593" s="2"/>
      <c r="V593" s="2"/>
      <c r="W593" s="2"/>
      <c r="X593" s="2">
        <v>7405</v>
      </c>
    </row>
    <row r="594" spans="1:24" ht="16.5" customHeight="1" x14ac:dyDescent="0.25">
      <c r="A594" s="1" t="s">
        <v>134</v>
      </c>
      <c r="B594" s="3" t="s">
        <v>143</v>
      </c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>
        <v>11489</v>
      </c>
      <c r="N594" s="2">
        <v>6145</v>
      </c>
      <c r="O594" s="2">
        <v>3080</v>
      </c>
      <c r="P594" s="2">
        <v>2547</v>
      </c>
      <c r="Q594" s="2">
        <v>2595</v>
      </c>
      <c r="R594" s="2">
        <v>840</v>
      </c>
      <c r="S594" s="2">
        <v>1527</v>
      </c>
      <c r="T594" s="2">
        <v>65</v>
      </c>
      <c r="U594" s="2"/>
      <c r="V594" s="2"/>
      <c r="W594" s="2">
        <v>139</v>
      </c>
      <c r="X594" s="2">
        <v>697</v>
      </c>
    </row>
    <row r="595" spans="1:24" ht="16.5" customHeight="1" x14ac:dyDescent="0.25">
      <c r="A595" s="1" t="s">
        <v>134</v>
      </c>
      <c r="B595" s="3" t="s">
        <v>1101</v>
      </c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>
        <v>200</v>
      </c>
      <c r="S595" s="2"/>
      <c r="T595" s="2"/>
      <c r="U595" s="2"/>
      <c r="V595" s="2"/>
      <c r="W595" s="2"/>
      <c r="X595" s="2"/>
    </row>
    <row r="596" spans="1:24" ht="16.5" customHeight="1" x14ac:dyDescent="0.25">
      <c r="A596" s="1" t="s">
        <v>134</v>
      </c>
      <c r="B596" s="1" t="s">
        <v>144</v>
      </c>
      <c r="C596" s="1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>
        <v>1888</v>
      </c>
      <c r="O596" s="2">
        <v>493</v>
      </c>
      <c r="P596" s="2"/>
      <c r="Q596" s="2">
        <v>0</v>
      </c>
      <c r="R596" s="2"/>
      <c r="S596" s="2"/>
      <c r="T596" s="2"/>
      <c r="U596" s="2"/>
      <c r="V596" s="2"/>
      <c r="W596" s="2"/>
      <c r="X596" s="2"/>
    </row>
    <row r="597" spans="1:24" ht="16.5" customHeight="1" x14ac:dyDescent="0.25">
      <c r="A597" s="1" t="s">
        <v>134</v>
      </c>
      <c r="B597" s="1" t="s">
        <v>145</v>
      </c>
      <c r="C597" s="1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>
        <v>196</v>
      </c>
      <c r="O597" s="2"/>
      <c r="P597" s="2"/>
      <c r="Q597" s="2">
        <v>0</v>
      </c>
      <c r="R597" s="2"/>
      <c r="S597" s="2"/>
      <c r="T597" s="2"/>
      <c r="U597" s="2"/>
      <c r="V597" s="2"/>
      <c r="W597" s="2"/>
      <c r="X597" s="2"/>
    </row>
    <row r="598" spans="1:24" ht="16.5" customHeight="1" x14ac:dyDescent="0.25">
      <c r="A598" s="1" t="s">
        <v>134</v>
      </c>
      <c r="B598" s="3" t="s">
        <v>1285</v>
      </c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>
        <v>22562</v>
      </c>
      <c r="U598" s="2"/>
      <c r="V598" s="2"/>
      <c r="W598" s="2"/>
      <c r="X598" s="2"/>
    </row>
    <row r="599" spans="1:24" ht="16.5" customHeight="1" x14ac:dyDescent="0.25">
      <c r="A599" s="1" t="s">
        <v>134</v>
      </c>
      <c r="B599" s="3" t="s">
        <v>1294</v>
      </c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>
        <v>26951</v>
      </c>
      <c r="U599" s="2"/>
      <c r="V599" s="2"/>
      <c r="W599" s="2"/>
      <c r="X599" s="2"/>
    </row>
    <row r="600" spans="1:24" ht="16.5" customHeight="1" x14ac:dyDescent="0.25">
      <c r="A600" s="1" t="s">
        <v>134</v>
      </c>
      <c r="B600" s="3" t="s">
        <v>1295</v>
      </c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>
        <v>84808</v>
      </c>
      <c r="U600" s="2"/>
      <c r="V600" s="2"/>
      <c r="W600" s="2"/>
      <c r="X600" s="2"/>
    </row>
    <row r="601" spans="1:24" ht="16.5" customHeight="1" x14ac:dyDescent="0.25">
      <c r="A601" s="1" t="s">
        <v>134</v>
      </c>
      <c r="B601" s="3" t="s">
        <v>1296</v>
      </c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>
        <v>9135</v>
      </c>
      <c r="U601" s="2"/>
      <c r="V601" s="2"/>
      <c r="W601" s="2"/>
      <c r="X601" s="2"/>
    </row>
    <row r="602" spans="1:24" ht="16.5" customHeight="1" x14ac:dyDescent="0.25">
      <c r="A602" s="1" t="s">
        <v>134</v>
      </c>
      <c r="B602" s="3" t="s">
        <v>1297</v>
      </c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>
        <v>4150</v>
      </c>
      <c r="U602" s="2"/>
      <c r="V602" s="2"/>
      <c r="W602" s="2">
        <v>105</v>
      </c>
      <c r="X602" s="2"/>
    </row>
    <row r="603" spans="1:24" ht="16.5" customHeight="1" x14ac:dyDescent="0.25">
      <c r="A603" s="1" t="s">
        <v>134</v>
      </c>
      <c r="B603" s="3" t="s">
        <v>1298</v>
      </c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>
        <v>14743</v>
      </c>
      <c r="U603" s="2"/>
      <c r="V603" s="2"/>
      <c r="W603" s="2"/>
      <c r="X603" s="2"/>
    </row>
    <row r="604" spans="1:24" ht="16.5" customHeight="1" x14ac:dyDescent="0.25">
      <c r="A604" s="1" t="s">
        <v>134</v>
      </c>
      <c r="B604" s="3" t="s">
        <v>1299</v>
      </c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>
        <v>155</v>
      </c>
      <c r="U604" s="2"/>
      <c r="V604" s="2"/>
      <c r="W604" s="2"/>
      <c r="X604" s="2"/>
    </row>
    <row r="605" spans="1:24" ht="16.5" customHeight="1" x14ac:dyDescent="0.25">
      <c r="A605" s="1" t="s">
        <v>134</v>
      </c>
      <c r="B605" s="3" t="s">
        <v>1300</v>
      </c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>
        <v>54994</v>
      </c>
      <c r="U605" s="2"/>
      <c r="V605" s="2"/>
      <c r="W605" s="2"/>
      <c r="X605" s="2"/>
    </row>
    <row r="606" spans="1:24" ht="16.5" customHeight="1" x14ac:dyDescent="0.25">
      <c r="A606" s="1" t="s">
        <v>134</v>
      </c>
      <c r="B606" s="3" t="s">
        <v>1301</v>
      </c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>
        <v>3689</v>
      </c>
      <c r="U606" s="2"/>
      <c r="V606" s="2"/>
      <c r="W606" s="2"/>
      <c r="X606" s="2"/>
    </row>
    <row r="607" spans="1:24" ht="16.5" customHeight="1" x14ac:dyDescent="0.25">
      <c r="A607" s="1" t="s">
        <v>134</v>
      </c>
      <c r="B607" s="3" t="s">
        <v>1302</v>
      </c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>
        <v>5029</v>
      </c>
      <c r="U607" s="2"/>
      <c r="V607" s="2"/>
      <c r="W607" s="2"/>
      <c r="X607" s="2"/>
    </row>
    <row r="608" spans="1:24" ht="16.5" customHeight="1" x14ac:dyDescent="0.25">
      <c r="A608" s="1" t="s">
        <v>134</v>
      </c>
      <c r="B608" s="3" t="s">
        <v>1303</v>
      </c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>
        <v>25339</v>
      </c>
      <c r="U608" s="2"/>
      <c r="V608" s="2"/>
      <c r="W608" s="2"/>
      <c r="X608" s="2"/>
    </row>
    <row r="609" spans="1:24" ht="16.5" customHeight="1" x14ac:dyDescent="0.25">
      <c r="A609" s="1" t="s">
        <v>134</v>
      </c>
      <c r="B609" s="3" t="s">
        <v>1286</v>
      </c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>
        <v>3325</v>
      </c>
      <c r="U609" s="2"/>
      <c r="V609" s="2"/>
      <c r="W609" s="2"/>
      <c r="X609" s="2"/>
    </row>
    <row r="610" spans="1:24" ht="16.5" customHeight="1" x14ac:dyDescent="0.25">
      <c r="A610" s="1" t="s">
        <v>134</v>
      </c>
      <c r="B610" s="3" t="s">
        <v>1287</v>
      </c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>
        <v>6817</v>
      </c>
      <c r="U610" s="2"/>
      <c r="V610" s="2"/>
      <c r="W610" s="2"/>
      <c r="X610" s="2"/>
    </row>
    <row r="611" spans="1:24" ht="16.5" customHeight="1" x14ac:dyDescent="0.25">
      <c r="A611" s="1" t="s">
        <v>134</v>
      </c>
      <c r="B611" s="3" t="s">
        <v>1288</v>
      </c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>
        <v>79</v>
      </c>
      <c r="U611" s="2"/>
      <c r="V611" s="2"/>
      <c r="W611" s="2"/>
      <c r="X611" s="2"/>
    </row>
    <row r="612" spans="1:24" ht="16.5" customHeight="1" x14ac:dyDescent="0.25">
      <c r="A612" s="1" t="s">
        <v>134</v>
      </c>
      <c r="B612" s="3" t="s">
        <v>1289</v>
      </c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>
        <v>479</v>
      </c>
      <c r="U612" s="2"/>
      <c r="V612" s="2"/>
      <c r="W612" s="2"/>
      <c r="X612" s="2"/>
    </row>
    <row r="613" spans="1:24" ht="16.5" customHeight="1" x14ac:dyDescent="0.25">
      <c r="A613" s="1" t="s">
        <v>134</v>
      </c>
      <c r="B613" s="3" t="s">
        <v>1290</v>
      </c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>
        <v>9780</v>
      </c>
      <c r="U613" s="2"/>
      <c r="V613" s="2"/>
      <c r="W613" s="2">
        <v>3549</v>
      </c>
      <c r="X613" s="2"/>
    </row>
    <row r="614" spans="1:24" ht="16.5" customHeight="1" x14ac:dyDescent="0.25">
      <c r="A614" s="1" t="s">
        <v>134</v>
      </c>
      <c r="B614" s="3" t="s">
        <v>1291</v>
      </c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>
        <v>518</v>
      </c>
      <c r="U614" s="2"/>
      <c r="V614" s="2"/>
      <c r="W614" s="2"/>
      <c r="X614" s="2"/>
    </row>
    <row r="615" spans="1:24" ht="16.5" customHeight="1" x14ac:dyDescent="0.25">
      <c r="A615" s="1" t="s">
        <v>134</v>
      </c>
      <c r="B615" s="3" t="s">
        <v>1292</v>
      </c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>
        <v>29302</v>
      </c>
      <c r="U615" s="2"/>
      <c r="V615" s="2"/>
      <c r="W615" s="2"/>
      <c r="X615" s="2"/>
    </row>
    <row r="616" spans="1:24" ht="16.5" customHeight="1" x14ac:dyDescent="0.25">
      <c r="A616" s="1" t="s">
        <v>134</v>
      </c>
      <c r="B616" s="3" t="s">
        <v>1293</v>
      </c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>
        <v>14832</v>
      </c>
      <c r="U616" s="2"/>
      <c r="V616" s="2"/>
      <c r="W616" s="2"/>
      <c r="X616" s="2"/>
    </row>
    <row r="617" spans="1:24" ht="16.5" customHeight="1" x14ac:dyDescent="0.25">
      <c r="A617" s="1" t="s">
        <v>134</v>
      </c>
      <c r="B617" s="1" t="s">
        <v>176</v>
      </c>
      <c r="C617" s="1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>
        <v>4208</v>
      </c>
      <c r="P617" s="2"/>
      <c r="Q617" s="2">
        <v>0</v>
      </c>
      <c r="R617" s="2"/>
      <c r="S617" s="2">
        <v>543</v>
      </c>
      <c r="T617" s="2"/>
      <c r="U617" s="2"/>
      <c r="V617" s="2"/>
      <c r="W617" s="2"/>
      <c r="X617" s="2"/>
    </row>
    <row r="618" spans="1:24" ht="16.5" customHeight="1" x14ac:dyDescent="0.25">
      <c r="A618" s="1" t="s">
        <v>134</v>
      </c>
      <c r="B618" s="1" t="s">
        <v>2188</v>
      </c>
      <c r="C618" s="1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>
        <v>20000</v>
      </c>
      <c r="W618" s="2"/>
      <c r="X618" s="2"/>
    </row>
    <row r="619" spans="1:24" ht="16.5" customHeight="1" x14ac:dyDescent="0.25">
      <c r="A619" s="1" t="s">
        <v>134</v>
      </c>
      <c r="B619" s="1" t="s">
        <v>2594</v>
      </c>
      <c r="C619" s="1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>
        <v>83</v>
      </c>
      <c r="X619" s="2">
        <v>22756</v>
      </c>
    </row>
    <row r="620" spans="1:24" ht="16.5" customHeight="1" x14ac:dyDescent="0.25">
      <c r="A620" s="1" t="s">
        <v>134</v>
      </c>
      <c r="B620" s="3" t="s">
        <v>1919</v>
      </c>
      <c r="C620" s="3"/>
      <c r="D620" s="2"/>
      <c r="E620" s="2"/>
      <c r="F620" s="2"/>
      <c r="G620" s="2"/>
      <c r="H620" s="2"/>
      <c r="I620" s="2"/>
      <c r="J620" s="2"/>
      <c r="K620" s="2">
        <v>5311</v>
      </c>
      <c r="L620" s="2">
        <v>22321</v>
      </c>
      <c r="M620" s="2">
        <v>466</v>
      </c>
      <c r="N620" s="2"/>
      <c r="O620" s="2"/>
      <c r="P620" s="2">
        <v>4300</v>
      </c>
      <c r="Q620" s="2">
        <v>1500</v>
      </c>
      <c r="R620" s="2">
        <v>2500</v>
      </c>
      <c r="S620" s="2">
        <v>5494</v>
      </c>
      <c r="T620" s="2">
        <v>432</v>
      </c>
      <c r="U620" s="2"/>
      <c r="V620" s="2">
        <v>210</v>
      </c>
      <c r="W620" s="2"/>
      <c r="X620" s="2"/>
    </row>
    <row r="621" spans="1:24" ht="16.5" customHeight="1" x14ac:dyDescent="0.25">
      <c r="A621" s="1" t="s">
        <v>134</v>
      </c>
      <c r="B621" s="1" t="s">
        <v>146</v>
      </c>
      <c r="C621" s="1"/>
      <c r="D621" s="2">
        <v>22818</v>
      </c>
      <c r="E621" s="2">
        <v>7400</v>
      </c>
      <c r="F621" s="2">
        <v>3476</v>
      </c>
      <c r="G621" s="2">
        <v>43124</v>
      </c>
      <c r="H621" s="2">
        <v>14143</v>
      </c>
      <c r="I621" s="2">
        <v>16936</v>
      </c>
      <c r="J621" s="2">
        <v>9986</v>
      </c>
      <c r="K621" s="2">
        <v>25865</v>
      </c>
      <c r="L621" s="2">
        <v>36545</v>
      </c>
      <c r="M621" s="2">
        <v>31546</v>
      </c>
      <c r="N621" s="2">
        <v>15002</v>
      </c>
      <c r="O621" s="2">
        <v>40956</v>
      </c>
      <c r="P621" s="2">
        <v>20388</v>
      </c>
      <c r="Q621" s="2">
        <v>22718</v>
      </c>
      <c r="R621" s="2">
        <v>20466</v>
      </c>
      <c r="S621" s="2">
        <v>19276</v>
      </c>
      <c r="T621" s="2">
        <v>12943</v>
      </c>
      <c r="U621" s="2">
        <v>14344</v>
      </c>
      <c r="V621" s="2">
        <v>16845</v>
      </c>
      <c r="W621" s="2">
        <v>16532</v>
      </c>
      <c r="X621" s="2">
        <v>13693</v>
      </c>
    </row>
    <row r="622" spans="1:24" ht="16.5" customHeight="1" x14ac:dyDescent="0.25">
      <c r="A622" s="1" t="s">
        <v>134</v>
      </c>
      <c r="B622" s="1" t="s">
        <v>147</v>
      </c>
      <c r="C622" s="1"/>
      <c r="D622" s="2">
        <v>15696</v>
      </c>
      <c r="E622" s="2">
        <v>5777</v>
      </c>
      <c r="F622" s="2"/>
      <c r="G622" s="2">
        <v>12444</v>
      </c>
      <c r="H622" s="2">
        <v>12428</v>
      </c>
      <c r="I622" s="2">
        <v>1817</v>
      </c>
      <c r="J622" s="2">
        <v>16817</v>
      </c>
      <c r="K622" s="2">
        <v>22672</v>
      </c>
      <c r="L622" s="2">
        <v>285</v>
      </c>
      <c r="M622" s="2"/>
      <c r="N622" s="2">
        <v>1773</v>
      </c>
      <c r="O622" s="2">
        <v>1762</v>
      </c>
      <c r="P622" s="2"/>
      <c r="Q622" s="2">
        <v>0</v>
      </c>
      <c r="R622" s="2"/>
      <c r="S622" s="2">
        <v>1746</v>
      </c>
      <c r="T622" s="2"/>
      <c r="U622" s="2"/>
      <c r="V622" s="2"/>
      <c r="W622" s="2"/>
      <c r="X622" s="2"/>
    </row>
    <row r="623" spans="1:24" ht="16.5" customHeight="1" x14ac:dyDescent="0.25">
      <c r="A623" s="1" t="s">
        <v>134</v>
      </c>
      <c r="B623" s="1" t="s">
        <v>2595</v>
      </c>
      <c r="C623" s="1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>
        <v>1063</v>
      </c>
      <c r="X623" s="2">
        <v>3323</v>
      </c>
    </row>
    <row r="624" spans="1:24" ht="16.5" customHeight="1" x14ac:dyDescent="0.25">
      <c r="A624" s="1" t="s">
        <v>134</v>
      </c>
      <c r="B624" s="1" t="s">
        <v>2596</v>
      </c>
      <c r="C624" s="1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>
        <v>1499</v>
      </c>
      <c r="X624" s="2"/>
    </row>
    <row r="625" spans="1:24" ht="16.5" customHeight="1" x14ac:dyDescent="0.25">
      <c r="A625" s="1" t="s">
        <v>134</v>
      </c>
      <c r="B625" s="1" t="s">
        <v>2811</v>
      </c>
      <c r="C625" s="1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>
        <v>1469</v>
      </c>
    </row>
    <row r="626" spans="1:24" ht="16.5" customHeight="1" x14ac:dyDescent="0.25">
      <c r="A626" s="1" t="s">
        <v>134</v>
      </c>
      <c r="B626" s="1" t="s">
        <v>148</v>
      </c>
      <c r="C626" s="1"/>
      <c r="D626" s="2"/>
      <c r="E626" s="2"/>
      <c r="F626" s="2"/>
      <c r="G626" s="2"/>
      <c r="H626" s="2">
        <v>300</v>
      </c>
      <c r="I626" s="2">
        <v>400</v>
      </c>
      <c r="J626" s="2">
        <v>300</v>
      </c>
      <c r="K626" s="2">
        <v>653</v>
      </c>
      <c r="L626" s="2">
        <v>260</v>
      </c>
      <c r="M626" s="2">
        <v>193</v>
      </c>
      <c r="N626" s="2"/>
      <c r="O626" s="2"/>
      <c r="P626" s="2"/>
      <c r="Q626" s="2">
        <v>0</v>
      </c>
      <c r="R626" s="2"/>
      <c r="S626" s="2">
        <v>1800</v>
      </c>
      <c r="T626" s="2"/>
      <c r="U626" s="2"/>
      <c r="V626" s="2"/>
      <c r="W626" s="2"/>
      <c r="X626" s="2"/>
    </row>
    <row r="627" spans="1:24" ht="16.5" customHeight="1" x14ac:dyDescent="0.25">
      <c r="A627" s="1" t="s">
        <v>134</v>
      </c>
      <c r="B627" s="1" t="s">
        <v>149</v>
      </c>
      <c r="C627" s="1"/>
      <c r="D627" s="2"/>
      <c r="E627" s="2"/>
      <c r="F627" s="2"/>
      <c r="G627" s="2"/>
      <c r="H627" s="2">
        <v>300</v>
      </c>
      <c r="I627" s="2">
        <v>400</v>
      </c>
      <c r="J627" s="2">
        <v>300</v>
      </c>
      <c r="K627" s="2">
        <v>669</v>
      </c>
      <c r="L627" s="2">
        <v>262</v>
      </c>
      <c r="M627" s="2">
        <v>341</v>
      </c>
      <c r="N627" s="2"/>
      <c r="O627" s="2"/>
      <c r="P627" s="2"/>
      <c r="Q627" s="2">
        <v>0</v>
      </c>
      <c r="R627" s="2"/>
      <c r="S627" s="2"/>
      <c r="T627" s="2"/>
      <c r="U627" s="2"/>
      <c r="V627" s="2"/>
      <c r="W627" s="2"/>
      <c r="X627" s="2"/>
    </row>
    <row r="628" spans="1:24" ht="16.5" customHeight="1" x14ac:dyDescent="0.25">
      <c r="A628" s="1" t="s">
        <v>134</v>
      </c>
      <c r="B628" s="1" t="s">
        <v>150</v>
      </c>
      <c r="C628" s="1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>
        <v>2480</v>
      </c>
      <c r="O628" s="2">
        <v>1009</v>
      </c>
      <c r="P628" s="2"/>
      <c r="Q628" s="2">
        <v>0</v>
      </c>
      <c r="R628" s="2"/>
      <c r="S628" s="2"/>
      <c r="T628" s="2"/>
      <c r="U628" s="2"/>
      <c r="V628" s="2"/>
      <c r="W628" s="2"/>
      <c r="X628" s="2"/>
    </row>
    <row r="629" spans="1:24" ht="16.5" customHeight="1" x14ac:dyDescent="0.25">
      <c r="A629" s="1" t="s">
        <v>134</v>
      </c>
      <c r="B629" s="1" t="s">
        <v>1048</v>
      </c>
      <c r="C629" s="1"/>
      <c r="D629" s="2">
        <v>12252</v>
      </c>
      <c r="E629" s="2">
        <v>4877</v>
      </c>
      <c r="F629" s="2">
        <v>4600</v>
      </c>
      <c r="G629" s="2">
        <v>5000</v>
      </c>
      <c r="H629" s="2">
        <v>4000</v>
      </c>
      <c r="I629" s="2">
        <v>5404</v>
      </c>
      <c r="J629" s="2">
        <v>3998</v>
      </c>
      <c r="K629" s="2">
        <v>7206</v>
      </c>
      <c r="L629" s="2">
        <v>6021</v>
      </c>
      <c r="M629" s="2">
        <v>8578</v>
      </c>
      <c r="N629" s="2">
        <v>1699</v>
      </c>
      <c r="O629" s="2">
        <v>207</v>
      </c>
      <c r="P629" s="2">
        <v>1118</v>
      </c>
      <c r="Q629" s="2">
        <v>0</v>
      </c>
      <c r="R629" s="2">
        <v>3100</v>
      </c>
      <c r="S629" s="2">
        <v>4100</v>
      </c>
      <c r="T629" s="2">
        <v>4019</v>
      </c>
      <c r="U629" s="2">
        <v>796</v>
      </c>
      <c r="V629" s="2">
        <v>1000</v>
      </c>
      <c r="W629" s="2">
        <v>700</v>
      </c>
      <c r="X629" s="2">
        <v>820</v>
      </c>
    </row>
    <row r="630" spans="1:24" ht="16.5" customHeight="1" x14ac:dyDescent="0.25">
      <c r="A630" s="1" t="s">
        <v>134</v>
      </c>
      <c r="B630" s="1" t="s">
        <v>839</v>
      </c>
      <c r="C630" s="1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>
        <v>821</v>
      </c>
      <c r="X630" s="2">
        <v>717</v>
      </c>
    </row>
    <row r="631" spans="1:24" ht="16.5" customHeight="1" x14ac:dyDescent="0.25">
      <c r="A631" s="1" t="s">
        <v>134</v>
      </c>
      <c r="B631" s="1" t="s">
        <v>2189</v>
      </c>
      <c r="C631" s="1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>
        <v>107</v>
      </c>
      <c r="W631" s="2"/>
      <c r="X631" s="2"/>
    </row>
    <row r="632" spans="1:24" ht="16.5" customHeight="1" x14ac:dyDescent="0.25">
      <c r="A632" s="1" t="s">
        <v>134</v>
      </c>
      <c r="B632" s="1" t="s">
        <v>2814</v>
      </c>
      <c r="C632" s="1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>
        <v>800</v>
      </c>
    </row>
    <row r="633" spans="1:24" ht="16.5" customHeight="1" x14ac:dyDescent="0.25">
      <c r="A633" s="1" t="s">
        <v>134</v>
      </c>
      <c r="B633" s="1" t="s">
        <v>2807</v>
      </c>
      <c r="C633" s="1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>
        <v>3000</v>
      </c>
    </row>
    <row r="634" spans="1:24" ht="16.5" customHeight="1" x14ac:dyDescent="0.25">
      <c r="A634" s="1" t="s">
        <v>134</v>
      </c>
      <c r="B634" s="1" t="s">
        <v>1708</v>
      </c>
      <c r="C634" s="1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>
        <v>500</v>
      </c>
      <c r="S634" s="2"/>
      <c r="T634" s="2"/>
      <c r="U634" s="2"/>
      <c r="V634" s="2"/>
      <c r="W634" s="2"/>
      <c r="X634" s="2"/>
    </row>
    <row r="635" spans="1:24" ht="16.5" customHeight="1" x14ac:dyDescent="0.25">
      <c r="A635" s="1" t="s">
        <v>134</v>
      </c>
      <c r="B635" s="3" t="s">
        <v>151</v>
      </c>
      <c r="C635" s="3"/>
      <c r="D635" s="2">
        <v>10</v>
      </c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>
        <v>0</v>
      </c>
      <c r="R635" s="2"/>
      <c r="S635" s="2"/>
      <c r="T635" s="2"/>
      <c r="U635" s="2"/>
      <c r="V635" s="2"/>
      <c r="W635" s="2"/>
      <c r="X635" s="2"/>
    </row>
    <row r="636" spans="1:24" ht="16.5" customHeight="1" x14ac:dyDescent="0.25">
      <c r="A636" s="1" t="s">
        <v>134</v>
      </c>
      <c r="B636" s="3" t="s">
        <v>1709</v>
      </c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>
        <v>500</v>
      </c>
      <c r="S636" s="2"/>
      <c r="T636" s="2"/>
      <c r="U636" s="2"/>
      <c r="V636" s="2"/>
      <c r="W636" s="2"/>
      <c r="X636" s="2"/>
    </row>
    <row r="637" spans="1:24" ht="16.5" customHeight="1" x14ac:dyDescent="0.25">
      <c r="A637" s="1" t="s">
        <v>134</v>
      </c>
      <c r="B637" s="3" t="s">
        <v>2597</v>
      </c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>
        <v>46281</v>
      </c>
      <c r="X637" s="2">
        <v>22296</v>
      </c>
    </row>
    <row r="638" spans="1:24" ht="16.5" customHeight="1" x14ac:dyDescent="0.25">
      <c r="A638" s="1" t="s">
        <v>134</v>
      </c>
      <c r="B638" s="3" t="s">
        <v>2598</v>
      </c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>
        <v>29168</v>
      </c>
      <c r="X638" s="2">
        <v>25557</v>
      </c>
    </row>
    <row r="639" spans="1:24" ht="16.5" customHeight="1" x14ac:dyDescent="0.25">
      <c r="A639" s="1" t="s">
        <v>134</v>
      </c>
      <c r="B639" s="3" t="s">
        <v>1304</v>
      </c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>
        <v>48920</v>
      </c>
      <c r="U639" s="2"/>
      <c r="V639" s="2">
        <v>175832</v>
      </c>
      <c r="W639" s="2">
        <v>31571</v>
      </c>
      <c r="X639" s="2">
        <v>41813</v>
      </c>
    </row>
    <row r="640" spans="1:24" ht="16.5" customHeight="1" x14ac:dyDescent="0.25">
      <c r="A640" s="1" t="s">
        <v>134</v>
      </c>
      <c r="B640" s="3" t="s">
        <v>152</v>
      </c>
      <c r="C640" s="3"/>
      <c r="D640" s="2">
        <v>779</v>
      </c>
      <c r="E640" s="2">
        <v>6429</v>
      </c>
      <c r="F640" s="2">
        <v>6666</v>
      </c>
      <c r="G640" s="2">
        <v>2294</v>
      </c>
      <c r="H640" s="2">
        <v>2000</v>
      </c>
      <c r="I640" s="2">
        <v>1000</v>
      </c>
      <c r="J640" s="2"/>
      <c r="K640" s="2">
        <v>2300</v>
      </c>
      <c r="L640" s="2">
        <v>8640</v>
      </c>
      <c r="M640" s="2">
        <v>100000</v>
      </c>
      <c r="N640" s="2">
        <v>91</v>
      </c>
      <c r="O640" s="2"/>
      <c r="P640" s="2"/>
      <c r="Q640" s="2">
        <v>0</v>
      </c>
      <c r="R640" s="2">
        <v>500</v>
      </c>
      <c r="S640" s="2"/>
      <c r="T640" s="2"/>
      <c r="U640" s="2"/>
      <c r="V640" s="2"/>
      <c r="W640" s="2"/>
      <c r="X640" s="2"/>
    </row>
    <row r="641" spans="1:24" ht="16.5" customHeight="1" x14ac:dyDescent="0.25">
      <c r="A641" s="1" t="s">
        <v>134</v>
      </c>
      <c r="B641" s="3" t="s">
        <v>2813</v>
      </c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>
        <v>852</v>
      </c>
    </row>
    <row r="642" spans="1:24" ht="16.5" customHeight="1" x14ac:dyDescent="0.25">
      <c r="A642" s="1" t="s">
        <v>134</v>
      </c>
      <c r="B642" s="3" t="s">
        <v>1604</v>
      </c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>
        <v>11</v>
      </c>
      <c r="V642" s="2"/>
      <c r="W642" s="2"/>
      <c r="X642" s="2"/>
    </row>
    <row r="643" spans="1:24" ht="16.5" customHeight="1" x14ac:dyDescent="0.25">
      <c r="A643" s="1" t="s">
        <v>134</v>
      </c>
      <c r="B643" s="3" t="s">
        <v>153</v>
      </c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>
        <v>3689</v>
      </c>
      <c r="N643" s="2">
        <v>4061</v>
      </c>
      <c r="O643" s="2"/>
      <c r="P643" s="2"/>
      <c r="Q643" s="2">
        <v>0</v>
      </c>
      <c r="R643" s="2"/>
      <c r="S643" s="2"/>
      <c r="T643" s="2"/>
      <c r="U643" s="2"/>
      <c r="V643" s="2"/>
      <c r="W643" s="2"/>
      <c r="X643" s="2"/>
    </row>
    <row r="644" spans="1:24" ht="16.5" customHeight="1" x14ac:dyDescent="0.25">
      <c r="A644" s="1" t="s">
        <v>134</v>
      </c>
      <c r="B644" s="3" t="s">
        <v>1710</v>
      </c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>
        <v>22543</v>
      </c>
      <c r="N644" s="2">
        <v>32140</v>
      </c>
      <c r="O644" s="2">
        <v>1350</v>
      </c>
      <c r="P644" s="2">
        <v>4200</v>
      </c>
      <c r="Q644" s="2">
        <v>2783</v>
      </c>
      <c r="R644" s="2"/>
      <c r="S644" s="2"/>
      <c r="T644" s="2"/>
      <c r="U644" s="2">
        <v>1202</v>
      </c>
      <c r="V644" s="2"/>
      <c r="W644" s="2"/>
      <c r="X644" s="2"/>
    </row>
    <row r="645" spans="1:24" ht="16.5" customHeight="1" x14ac:dyDescent="0.25">
      <c r="A645" s="1" t="s">
        <v>134</v>
      </c>
      <c r="B645" s="3" t="s">
        <v>1711</v>
      </c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>
        <v>126</v>
      </c>
      <c r="O645" s="2"/>
      <c r="P645" s="2"/>
      <c r="Q645" s="2">
        <v>0</v>
      </c>
      <c r="R645" s="2"/>
      <c r="S645" s="2"/>
      <c r="T645" s="2"/>
      <c r="U645" s="2"/>
      <c r="V645" s="2"/>
      <c r="W645" s="2"/>
      <c r="X645" s="2"/>
    </row>
    <row r="646" spans="1:24" ht="16.5" customHeight="1" x14ac:dyDescent="0.25">
      <c r="A646" s="1" t="s">
        <v>134</v>
      </c>
      <c r="B646" s="3" t="s">
        <v>2812</v>
      </c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>
        <v>1158</v>
      </c>
    </row>
    <row r="647" spans="1:24" ht="16.5" customHeight="1" x14ac:dyDescent="0.25">
      <c r="A647" s="1" t="s">
        <v>134</v>
      </c>
      <c r="B647" s="3" t="s">
        <v>2599</v>
      </c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>
        <v>665</v>
      </c>
      <c r="X647" s="2">
        <v>1500</v>
      </c>
    </row>
    <row r="648" spans="1:24" ht="16.5" customHeight="1" x14ac:dyDescent="0.25">
      <c r="A648" s="1" t="s">
        <v>134</v>
      </c>
      <c r="B648" s="3" t="s">
        <v>2600</v>
      </c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>
        <v>3459</v>
      </c>
      <c r="X648" s="2">
        <v>12685</v>
      </c>
    </row>
    <row r="649" spans="1:24" ht="16.5" customHeight="1" x14ac:dyDescent="0.25">
      <c r="A649" s="1" t="s">
        <v>134</v>
      </c>
      <c r="B649" s="3" t="s">
        <v>2601</v>
      </c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>
        <v>1792</v>
      </c>
      <c r="X649" s="2">
        <v>5241</v>
      </c>
    </row>
    <row r="650" spans="1:24" ht="16.5" customHeight="1" x14ac:dyDescent="0.25">
      <c r="A650" s="1" t="s">
        <v>134</v>
      </c>
      <c r="B650" s="3" t="s">
        <v>2602</v>
      </c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>
        <v>119</v>
      </c>
      <c r="X650" s="2"/>
    </row>
    <row r="651" spans="1:24" ht="16.5" customHeight="1" x14ac:dyDescent="0.25">
      <c r="A651" s="1" t="s">
        <v>134</v>
      </c>
      <c r="B651" s="3" t="s">
        <v>2603</v>
      </c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>
        <v>135</v>
      </c>
      <c r="X651" s="2">
        <v>4212</v>
      </c>
    </row>
    <row r="652" spans="1:24" ht="16.5" customHeight="1" x14ac:dyDescent="0.25">
      <c r="A652" s="1" t="s">
        <v>134</v>
      </c>
      <c r="B652" s="3" t="s">
        <v>2604</v>
      </c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>
        <v>3832</v>
      </c>
      <c r="X652" s="2">
        <v>15474</v>
      </c>
    </row>
    <row r="653" spans="1:24" ht="16.5" customHeight="1" x14ac:dyDescent="0.25">
      <c r="A653" s="1" t="s">
        <v>134</v>
      </c>
      <c r="B653" s="3" t="s">
        <v>2605</v>
      </c>
      <c r="C653" s="3" t="s">
        <v>2771</v>
      </c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>
        <v>212</v>
      </c>
      <c r="X653" s="2">
        <v>3059</v>
      </c>
    </row>
    <row r="654" spans="1:24" ht="16.5" customHeight="1" x14ac:dyDescent="0.25">
      <c r="A654" s="1" t="s">
        <v>134</v>
      </c>
      <c r="B654" s="3" t="s">
        <v>2606</v>
      </c>
      <c r="C654" s="3" t="s">
        <v>2772</v>
      </c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>
        <v>99</v>
      </c>
      <c r="X654" s="2">
        <v>9</v>
      </c>
    </row>
    <row r="655" spans="1:24" ht="16.5" customHeight="1" x14ac:dyDescent="0.25">
      <c r="A655" s="1" t="s">
        <v>134</v>
      </c>
      <c r="B655" s="3" t="s">
        <v>2806</v>
      </c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>
        <v>5772</v>
      </c>
    </row>
    <row r="656" spans="1:24" ht="16.5" customHeight="1" x14ac:dyDescent="0.25">
      <c r="A656" s="1" t="s">
        <v>134</v>
      </c>
      <c r="B656" s="3" t="s">
        <v>2810</v>
      </c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>
        <v>1801</v>
      </c>
    </row>
    <row r="657" spans="1:24" ht="16.5" customHeight="1" x14ac:dyDescent="0.25">
      <c r="A657" s="1" t="s">
        <v>134</v>
      </c>
      <c r="B657" s="3" t="s">
        <v>2190</v>
      </c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>
        <v>4000</v>
      </c>
      <c r="W657" s="2"/>
      <c r="X657" s="2"/>
    </row>
    <row r="658" spans="1:24" ht="16.5" customHeight="1" x14ac:dyDescent="0.25">
      <c r="A658" s="1" t="s">
        <v>134</v>
      </c>
      <c r="B658" s="3" t="s">
        <v>2191</v>
      </c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>
        <v>10000</v>
      </c>
      <c r="W658" s="2"/>
      <c r="X658" s="2"/>
    </row>
    <row r="659" spans="1:24" ht="16.5" customHeight="1" x14ac:dyDescent="0.25">
      <c r="A659" s="1" t="s">
        <v>134</v>
      </c>
      <c r="B659" s="3" t="s">
        <v>2192</v>
      </c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>
        <v>10000</v>
      </c>
      <c r="W659" s="2">
        <v>4500</v>
      </c>
      <c r="X659" s="2">
        <v>15360</v>
      </c>
    </row>
    <row r="660" spans="1:24" ht="16.5" customHeight="1" x14ac:dyDescent="0.25">
      <c r="A660" s="1" t="s">
        <v>134</v>
      </c>
      <c r="B660" s="3" t="s">
        <v>2809</v>
      </c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>
        <v>2000</v>
      </c>
    </row>
    <row r="661" spans="1:24" ht="16.5" customHeight="1" x14ac:dyDescent="0.25">
      <c r="A661" s="1" t="s">
        <v>134</v>
      </c>
      <c r="B661" s="3" t="s">
        <v>154</v>
      </c>
      <c r="C661" s="3"/>
      <c r="D661" s="2"/>
      <c r="E661" s="2"/>
      <c r="F661" s="2"/>
      <c r="G661" s="2">
        <v>1000</v>
      </c>
      <c r="H661" s="2"/>
      <c r="I661" s="2"/>
      <c r="J661" s="2"/>
      <c r="K661" s="2"/>
      <c r="L661" s="2">
        <v>150</v>
      </c>
      <c r="M661" s="2">
        <v>100</v>
      </c>
      <c r="N661" s="2">
        <v>15</v>
      </c>
      <c r="O661" s="2"/>
      <c r="P661" s="2"/>
      <c r="Q661" s="2">
        <v>0</v>
      </c>
      <c r="R661" s="2">
        <v>2221</v>
      </c>
      <c r="S661" s="2"/>
      <c r="T661" s="2">
        <v>361</v>
      </c>
      <c r="U661" s="2"/>
      <c r="V661" s="2">
        <v>226</v>
      </c>
      <c r="W661" s="2"/>
      <c r="X661" s="2"/>
    </row>
    <row r="662" spans="1:24" ht="16.5" customHeight="1" x14ac:dyDescent="0.25">
      <c r="A662" s="1" t="s">
        <v>134</v>
      </c>
      <c r="B662" s="3" t="s">
        <v>2607</v>
      </c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>
        <v>4456</v>
      </c>
      <c r="X662" s="2">
        <v>3870</v>
      </c>
    </row>
    <row r="663" spans="1:24" ht="16.5" customHeight="1" x14ac:dyDescent="0.25">
      <c r="A663" s="1" t="s">
        <v>134</v>
      </c>
      <c r="B663" s="3" t="s">
        <v>1109</v>
      </c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>
        <v>2000</v>
      </c>
      <c r="S663" s="2">
        <v>2000</v>
      </c>
      <c r="T663" s="2"/>
      <c r="U663" s="2"/>
      <c r="V663" s="2"/>
      <c r="W663" s="2"/>
      <c r="X663" s="2"/>
    </row>
    <row r="664" spans="1:24" ht="16.5" customHeight="1" x14ac:dyDescent="0.25">
      <c r="A664" s="1" t="s">
        <v>134</v>
      </c>
      <c r="B664" s="3" t="s">
        <v>1049</v>
      </c>
      <c r="C664" s="3"/>
      <c r="D664" s="2">
        <v>51468</v>
      </c>
      <c r="E664" s="2">
        <v>4269</v>
      </c>
      <c r="F664" s="2">
        <v>13885</v>
      </c>
      <c r="G664" s="2">
        <v>56900</v>
      </c>
      <c r="H664" s="2">
        <v>21669</v>
      </c>
      <c r="I664" s="2">
        <v>54572</v>
      </c>
      <c r="J664" s="2">
        <v>23850</v>
      </c>
      <c r="K664" s="2">
        <v>6552</v>
      </c>
      <c r="L664" s="2">
        <v>73349</v>
      </c>
      <c r="M664" s="2">
        <v>58427</v>
      </c>
      <c r="N664" s="2">
        <v>61460</v>
      </c>
      <c r="O664" s="2">
        <v>117320</v>
      </c>
      <c r="P664" s="2">
        <v>38252</v>
      </c>
      <c r="Q664" s="2">
        <v>39812</v>
      </c>
      <c r="R664" s="2">
        <v>78801</v>
      </c>
      <c r="S664" s="2">
        <v>226267</v>
      </c>
      <c r="T664" s="2">
        <v>215024</v>
      </c>
      <c r="U664" s="2">
        <v>100859</v>
      </c>
      <c r="V664" s="2">
        <v>346736</v>
      </c>
      <c r="W664" s="2">
        <v>545754</v>
      </c>
      <c r="X664" s="2">
        <v>813801</v>
      </c>
    </row>
    <row r="665" spans="1:24" ht="16.5" customHeight="1" x14ac:dyDescent="0.25">
      <c r="A665" s="1" t="s">
        <v>134</v>
      </c>
      <c r="B665" s="3" t="s">
        <v>2608</v>
      </c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>
        <v>1170</v>
      </c>
      <c r="X665" s="2"/>
    </row>
    <row r="666" spans="1:24" ht="16.5" customHeight="1" x14ac:dyDescent="0.25">
      <c r="A666" s="1" t="s">
        <v>134</v>
      </c>
      <c r="B666" s="3" t="s">
        <v>1050</v>
      </c>
      <c r="C666" s="3"/>
      <c r="D666" s="2">
        <v>10898</v>
      </c>
      <c r="E666" s="2">
        <v>1649</v>
      </c>
      <c r="F666" s="2">
        <v>500</v>
      </c>
      <c r="G666" s="2"/>
      <c r="H666" s="2">
        <v>25</v>
      </c>
      <c r="I666" s="2"/>
      <c r="J666" s="2">
        <v>2390</v>
      </c>
      <c r="K666" s="2">
        <v>352</v>
      </c>
      <c r="L666" s="2">
        <v>16123</v>
      </c>
      <c r="M666" s="2">
        <v>4321</v>
      </c>
      <c r="N666" s="2">
        <v>2011</v>
      </c>
      <c r="O666" s="2">
        <v>96</v>
      </c>
      <c r="P666" s="2">
        <v>134</v>
      </c>
      <c r="Q666" s="2">
        <v>0</v>
      </c>
      <c r="R666" s="2">
        <v>283</v>
      </c>
      <c r="S666" s="2">
        <v>400</v>
      </c>
      <c r="T666" s="2">
        <v>801</v>
      </c>
      <c r="U666" s="2">
        <v>264</v>
      </c>
      <c r="V666" s="2">
        <v>201</v>
      </c>
      <c r="W666" s="2">
        <v>454</v>
      </c>
      <c r="X666" s="2">
        <v>234</v>
      </c>
    </row>
    <row r="667" spans="1:24" ht="16.5" customHeight="1" x14ac:dyDescent="0.25">
      <c r="A667" s="1" t="s">
        <v>134</v>
      </c>
      <c r="B667" s="3" t="s">
        <v>1051</v>
      </c>
      <c r="C667" s="3"/>
      <c r="D667" s="2">
        <v>109962</v>
      </c>
      <c r="E667" s="2">
        <v>70183</v>
      </c>
      <c r="F667" s="2">
        <v>76042</v>
      </c>
      <c r="G667" s="2">
        <v>101625</v>
      </c>
      <c r="H667" s="2">
        <v>140103</v>
      </c>
      <c r="I667" s="2">
        <v>85087</v>
      </c>
      <c r="J667" s="2">
        <v>254827</v>
      </c>
      <c r="K667" s="2">
        <v>166621</v>
      </c>
      <c r="L667" s="2">
        <v>487184</v>
      </c>
      <c r="M667" s="2">
        <v>334000</v>
      </c>
      <c r="N667" s="2">
        <v>354442</v>
      </c>
      <c r="O667" s="2">
        <v>373512</v>
      </c>
      <c r="P667" s="2">
        <v>606991</v>
      </c>
      <c r="Q667" s="2">
        <v>238093</v>
      </c>
      <c r="R667" s="2">
        <v>1580338</v>
      </c>
      <c r="S667" s="2">
        <v>1832844</v>
      </c>
      <c r="T667" s="2">
        <v>1801664</v>
      </c>
      <c r="U667" s="2">
        <v>1025766</v>
      </c>
      <c r="V667" s="2">
        <v>1547132</v>
      </c>
      <c r="W667" s="2">
        <v>2690618</v>
      </c>
      <c r="X667" s="2">
        <v>2649978</v>
      </c>
    </row>
    <row r="668" spans="1:24" ht="16.5" customHeight="1" x14ac:dyDescent="0.25">
      <c r="A668" s="1" t="s">
        <v>134</v>
      </c>
      <c r="B668" s="3" t="s">
        <v>155</v>
      </c>
      <c r="C668" s="3"/>
      <c r="D668" s="2">
        <v>10007</v>
      </c>
      <c r="E668" s="2">
        <v>8000</v>
      </c>
      <c r="F668" s="2"/>
      <c r="G668" s="2"/>
      <c r="H668" s="2">
        <v>200</v>
      </c>
      <c r="I668" s="2"/>
      <c r="J668" s="2">
        <v>132</v>
      </c>
      <c r="K668" s="2">
        <v>188</v>
      </c>
      <c r="L668" s="2">
        <v>33</v>
      </c>
      <c r="M668" s="2"/>
      <c r="N668" s="2"/>
      <c r="O668" s="2">
        <v>732</v>
      </c>
      <c r="P668" s="2"/>
      <c r="Q668" s="2">
        <v>0</v>
      </c>
      <c r="R668" s="2"/>
      <c r="S668" s="2"/>
      <c r="T668" s="2"/>
      <c r="U668" s="2"/>
      <c r="V668" s="2"/>
      <c r="W668" s="2"/>
      <c r="X668" s="2"/>
    </row>
    <row r="669" spans="1:24" ht="16.5" customHeight="1" x14ac:dyDescent="0.25">
      <c r="A669" s="1" t="s">
        <v>134</v>
      </c>
      <c r="B669" s="3" t="s">
        <v>987</v>
      </c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>
        <v>9000</v>
      </c>
      <c r="Q669" s="2">
        <v>9000</v>
      </c>
      <c r="R669" s="2"/>
      <c r="S669" s="2"/>
      <c r="T669" s="2"/>
      <c r="U669" s="2"/>
      <c r="V669" s="2"/>
      <c r="W669" s="2"/>
      <c r="X669" s="2"/>
    </row>
    <row r="670" spans="1:24" ht="16.5" customHeight="1" x14ac:dyDescent="0.25">
      <c r="A670" s="1" t="s">
        <v>134</v>
      </c>
      <c r="B670" s="3" t="s">
        <v>425</v>
      </c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>
        <v>765</v>
      </c>
    </row>
    <row r="671" spans="1:24" ht="16.5" customHeight="1" x14ac:dyDescent="0.25">
      <c r="A671" s="1" t="s">
        <v>134</v>
      </c>
      <c r="B671" s="3" t="s">
        <v>156</v>
      </c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>
        <v>994</v>
      </c>
      <c r="N671" s="2"/>
      <c r="O671" s="2">
        <v>1820</v>
      </c>
      <c r="P671" s="2">
        <v>92</v>
      </c>
      <c r="Q671" s="2">
        <v>42</v>
      </c>
      <c r="R671" s="2"/>
      <c r="S671" s="2"/>
      <c r="T671" s="2"/>
      <c r="U671" s="2"/>
      <c r="V671" s="2"/>
      <c r="W671" s="2"/>
      <c r="X671" s="2"/>
    </row>
    <row r="672" spans="1:24" s="43" customFormat="1" ht="16.5" customHeight="1" x14ac:dyDescent="0.25">
      <c r="A672" s="1" t="s">
        <v>134</v>
      </c>
      <c r="B672" s="3" t="s">
        <v>157</v>
      </c>
      <c r="C672" s="3"/>
      <c r="D672" s="10"/>
      <c r="E672" s="10"/>
      <c r="F672" s="10"/>
      <c r="G672" s="10"/>
      <c r="H672" s="10"/>
      <c r="I672" s="10"/>
      <c r="J672" s="10">
        <v>700</v>
      </c>
      <c r="K672" s="10"/>
      <c r="L672" s="10"/>
      <c r="M672" s="10">
        <v>546</v>
      </c>
      <c r="N672" s="10">
        <v>41</v>
      </c>
      <c r="O672" s="10"/>
      <c r="P672" s="10"/>
      <c r="Q672" s="10">
        <v>0</v>
      </c>
      <c r="R672" s="10">
        <v>100</v>
      </c>
      <c r="S672" s="10">
        <v>37</v>
      </c>
      <c r="T672" s="10">
        <v>515</v>
      </c>
      <c r="U672" s="10"/>
      <c r="V672" s="10"/>
      <c r="W672" s="10"/>
      <c r="X672" s="10"/>
    </row>
    <row r="673" spans="1:24" s="43" customFormat="1" ht="16.5" customHeight="1" x14ac:dyDescent="0.25">
      <c r="A673" s="1" t="s">
        <v>134</v>
      </c>
      <c r="B673" s="3" t="s">
        <v>2805</v>
      </c>
      <c r="C673" s="3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>
        <v>15000</v>
      </c>
    </row>
    <row r="674" spans="1:24" ht="16.5" customHeight="1" x14ac:dyDescent="0.25">
      <c r="A674" s="1" t="s">
        <v>134</v>
      </c>
      <c r="B674" s="3" t="s">
        <v>1305</v>
      </c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>
        <v>57000</v>
      </c>
      <c r="U674" s="2"/>
      <c r="V674" s="2"/>
      <c r="W674" s="2"/>
      <c r="X674" s="2"/>
    </row>
    <row r="675" spans="1:24" ht="16.5" customHeight="1" x14ac:dyDescent="0.25">
      <c r="A675" s="1" t="s">
        <v>134</v>
      </c>
      <c r="B675" s="3" t="s">
        <v>158</v>
      </c>
      <c r="C675" s="3"/>
      <c r="D675" s="2">
        <v>1</v>
      </c>
      <c r="E675" s="2"/>
      <c r="F675" s="2">
        <v>3000</v>
      </c>
      <c r="G675" s="2">
        <v>3000</v>
      </c>
      <c r="H675" s="2">
        <v>3000</v>
      </c>
      <c r="I675" s="2">
        <v>2000</v>
      </c>
      <c r="J675" s="2">
        <v>600</v>
      </c>
      <c r="K675" s="2">
        <v>2180</v>
      </c>
      <c r="L675" s="2">
        <v>1</v>
      </c>
      <c r="M675" s="2"/>
      <c r="N675" s="2"/>
      <c r="O675" s="2"/>
      <c r="P675" s="2"/>
      <c r="Q675" s="2">
        <v>0</v>
      </c>
      <c r="R675" s="2"/>
      <c r="S675" s="2">
        <v>298</v>
      </c>
      <c r="T675" s="2"/>
      <c r="U675" s="2"/>
      <c r="V675" s="2"/>
      <c r="W675" s="2"/>
      <c r="X675" s="2"/>
    </row>
    <row r="676" spans="1:24" ht="16.5" customHeight="1" x14ac:dyDescent="0.25">
      <c r="A676" s="1" t="s">
        <v>134</v>
      </c>
      <c r="B676" s="3" t="s">
        <v>1052</v>
      </c>
      <c r="C676" s="3"/>
      <c r="D676" s="2">
        <v>11877</v>
      </c>
      <c r="E676" s="2">
        <v>18910</v>
      </c>
      <c r="F676" s="2">
        <v>4599</v>
      </c>
      <c r="G676" s="2">
        <v>3999</v>
      </c>
      <c r="H676" s="2">
        <v>274</v>
      </c>
      <c r="I676" s="2"/>
      <c r="J676" s="2">
        <v>800</v>
      </c>
      <c r="K676" s="2"/>
      <c r="L676" s="2">
        <v>945</v>
      </c>
      <c r="M676" s="2">
        <v>140</v>
      </c>
      <c r="N676" s="2">
        <v>200</v>
      </c>
      <c r="O676" s="2"/>
      <c r="P676" s="2"/>
      <c r="Q676" s="2">
        <v>0</v>
      </c>
      <c r="R676" s="2"/>
      <c r="S676" s="2"/>
      <c r="T676" s="2"/>
      <c r="U676" s="2"/>
      <c r="V676" s="2"/>
      <c r="W676" s="2"/>
      <c r="X676" s="2"/>
    </row>
    <row r="677" spans="1:24" ht="16.5" customHeight="1" x14ac:dyDescent="0.25">
      <c r="A677" s="1" t="s">
        <v>134</v>
      </c>
      <c r="B677" s="3" t="s">
        <v>2609</v>
      </c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>
        <v>2971</v>
      </c>
      <c r="X677" s="2">
        <v>143179</v>
      </c>
    </row>
    <row r="678" spans="1:24" ht="16.5" customHeight="1" x14ac:dyDescent="0.25">
      <c r="A678" s="1" t="s">
        <v>134</v>
      </c>
      <c r="B678" s="3" t="s">
        <v>2193</v>
      </c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>
        <v>1056</v>
      </c>
      <c r="W678" s="2">
        <v>14252</v>
      </c>
      <c r="X678" s="2"/>
    </row>
    <row r="679" spans="1:24" ht="16.5" customHeight="1" x14ac:dyDescent="0.25">
      <c r="A679" s="1" t="s">
        <v>134</v>
      </c>
      <c r="B679" s="3" t="s">
        <v>1313</v>
      </c>
      <c r="C679" s="3" t="s">
        <v>1920</v>
      </c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>
        <v>210</v>
      </c>
      <c r="U679" s="2"/>
      <c r="V679" s="2">
        <v>6522</v>
      </c>
      <c r="W679" s="2">
        <v>13094</v>
      </c>
      <c r="X679" s="2">
        <v>26740</v>
      </c>
    </row>
    <row r="680" spans="1:24" ht="16.5" customHeight="1" x14ac:dyDescent="0.25">
      <c r="A680" s="1" t="s">
        <v>134</v>
      </c>
      <c r="B680" s="3" t="s">
        <v>10</v>
      </c>
      <c r="C680" s="3"/>
      <c r="D680" s="2">
        <v>12028</v>
      </c>
      <c r="E680" s="2">
        <v>12150</v>
      </c>
      <c r="F680" s="2">
        <v>1147</v>
      </c>
      <c r="G680" s="2">
        <v>1560</v>
      </c>
      <c r="H680" s="2">
        <v>258</v>
      </c>
      <c r="I680" s="2">
        <v>7773</v>
      </c>
      <c r="J680" s="2">
        <v>14313</v>
      </c>
      <c r="K680" s="2">
        <v>105944</v>
      </c>
      <c r="L680" s="2">
        <v>23789</v>
      </c>
      <c r="M680" s="2"/>
      <c r="N680" s="2">
        <v>41856</v>
      </c>
      <c r="O680" s="2">
        <v>56611</v>
      </c>
      <c r="P680" s="2">
        <v>3341</v>
      </c>
      <c r="Q680" s="2">
        <v>50895</v>
      </c>
      <c r="R680" s="2">
        <v>23336</v>
      </c>
      <c r="S680" s="2"/>
      <c r="T680" s="2">
        <v>5100</v>
      </c>
      <c r="U680" s="2">
        <v>8810</v>
      </c>
      <c r="V680" s="2">
        <v>7000</v>
      </c>
      <c r="W680" s="2">
        <v>4835</v>
      </c>
      <c r="X680" s="2"/>
    </row>
    <row r="681" spans="1:24" ht="16.5" customHeight="1" x14ac:dyDescent="0.25">
      <c r="A681" s="1" t="s">
        <v>134</v>
      </c>
      <c r="B681" s="3" t="s">
        <v>2194</v>
      </c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>
        <v>1150</v>
      </c>
      <c r="W681" s="2">
        <v>25040</v>
      </c>
      <c r="X681" s="2">
        <v>154870</v>
      </c>
    </row>
    <row r="682" spans="1:24" ht="16.5" customHeight="1" x14ac:dyDescent="0.25">
      <c r="A682" s="1" t="s">
        <v>134</v>
      </c>
      <c r="B682" s="3" t="s">
        <v>1110</v>
      </c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>
        <v>34</v>
      </c>
      <c r="S682" s="2"/>
      <c r="T682" s="2"/>
      <c r="U682" s="2">
        <v>14</v>
      </c>
      <c r="V682" s="2"/>
      <c r="W682" s="2"/>
      <c r="X682" s="2">
        <v>1110</v>
      </c>
    </row>
    <row r="683" spans="1:24" ht="16.5" customHeight="1" x14ac:dyDescent="0.25">
      <c r="A683" s="1" t="s">
        <v>134</v>
      </c>
      <c r="B683" s="3" t="s">
        <v>1712</v>
      </c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>
        <v>60</v>
      </c>
      <c r="N683" s="2">
        <v>15</v>
      </c>
      <c r="O683" s="2"/>
      <c r="P683" s="2"/>
      <c r="Q683" s="2">
        <v>0</v>
      </c>
      <c r="R683" s="2"/>
      <c r="S683" s="2"/>
      <c r="T683" s="2"/>
      <c r="U683" s="2"/>
      <c r="V683" s="2"/>
      <c r="W683" s="2"/>
      <c r="X683" s="2"/>
    </row>
    <row r="684" spans="1:24" ht="16.5" customHeight="1" x14ac:dyDescent="0.25">
      <c r="A684" s="1" t="s">
        <v>134</v>
      </c>
      <c r="B684" s="3" t="s">
        <v>1306</v>
      </c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>
        <v>80</v>
      </c>
      <c r="U684" s="2"/>
      <c r="V684" s="2">
        <v>10</v>
      </c>
      <c r="W684" s="2"/>
      <c r="X684" s="2">
        <v>100</v>
      </c>
    </row>
    <row r="685" spans="1:24" ht="16.5" customHeight="1" x14ac:dyDescent="0.25">
      <c r="A685" s="1" t="s">
        <v>134</v>
      </c>
      <c r="B685" s="3" t="s">
        <v>159</v>
      </c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>
        <v>1180</v>
      </c>
      <c r="N685" s="2"/>
      <c r="O685" s="2"/>
      <c r="P685" s="2"/>
      <c r="Q685" s="2">
        <v>0</v>
      </c>
      <c r="R685" s="2"/>
      <c r="S685" s="2"/>
      <c r="T685" s="2"/>
      <c r="U685" s="2"/>
      <c r="V685" s="2"/>
      <c r="W685" s="2"/>
      <c r="X685" s="2"/>
    </row>
    <row r="686" spans="1:24" ht="16.5" customHeight="1" x14ac:dyDescent="0.25">
      <c r="A686" s="1" t="s">
        <v>134</v>
      </c>
      <c r="B686" s="3" t="s">
        <v>1547</v>
      </c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>
        <v>65</v>
      </c>
      <c r="T686" s="2"/>
      <c r="U686" s="2"/>
      <c r="V686" s="2"/>
      <c r="W686" s="2"/>
      <c r="X686" s="2"/>
    </row>
    <row r="687" spans="1:24" ht="16.5" customHeight="1" x14ac:dyDescent="0.25">
      <c r="A687" s="1" t="s">
        <v>134</v>
      </c>
      <c r="B687" s="3" t="s">
        <v>2820</v>
      </c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>
        <v>65</v>
      </c>
    </row>
    <row r="688" spans="1:24" ht="16.5" customHeight="1" x14ac:dyDescent="0.25">
      <c r="A688" s="1" t="s">
        <v>134</v>
      </c>
      <c r="B688" s="3" t="s">
        <v>2195</v>
      </c>
      <c r="C688" s="3" t="s">
        <v>2196</v>
      </c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>
        <v>313</v>
      </c>
      <c r="W688" s="2">
        <v>4572</v>
      </c>
      <c r="X688" s="2"/>
    </row>
    <row r="689" spans="1:24" ht="16.5" customHeight="1" x14ac:dyDescent="0.25">
      <c r="A689" s="1" t="s">
        <v>134</v>
      </c>
      <c r="B689" s="3" t="s">
        <v>2612</v>
      </c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>
        <v>15141</v>
      </c>
      <c r="X689" s="2">
        <v>7920</v>
      </c>
    </row>
    <row r="690" spans="1:24" ht="16.5" customHeight="1" x14ac:dyDescent="0.25">
      <c r="A690" s="1" t="s">
        <v>134</v>
      </c>
      <c r="B690" s="3" t="s">
        <v>1548</v>
      </c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>
        <v>15000</v>
      </c>
      <c r="T690" s="2"/>
      <c r="U690" s="2"/>
      <c r="V690" s="2"/>
      <c r="W690" s="2"/>
      <c r="X690" s="2"/>
    </row>
    <row r="691" spans="1:24" ht="16.5" customHeight="1" x14ac:dyDescent="0.25">
      <c r="A691" s="1" t="s">
        <v>134</v>
      </c>
      <c r="B691" s="3" t="s">
        <v>2196</v>
      </c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>
        <v>35</v>
      </c>
    </row>
    <row r="692" spans="1:24" ht="16.5" customHeight="1" x14ac:dyDescent="0.25">
      <c r="A692" s="1" t="s">
        <v>134</v>
      </c>
      <c r="B692" s="3" t="s">
        <v>160</v>
      </c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>
        <v>3172</v>
      </c>
      <c r="O692" s="2">
        <v>2145</v>
      </c>
      <c r="P692" s="2"/>
      <c r="Q692" s="2">
        <v>0</v>
      </c>
      <c r="R692" s="2"/>
      <c r="S692" s="2"/>
      <c r="T692" s="2">
        <v>1000</v>
      </c>
      <c r="U692" s="2"/>
      <c r="V692" s="2"/>
      <c r="W692" s="2"/>
      <c r="X692" s="2"/>
    </row>
    <row r="693" spans="1:24" ht="16.5" customHeight="1" x14ac:dyDescent="0.25">
      <c r="A693" s="1" t="s">
        <v>134</v>
      </c>
      <c r="B693" s="3" t="s">
        <v>161</v>
      </c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>
        <v>101</v>
      </c>
      <c r="O693" s="2"/>
      <c r="P693" s="2"/>
      <c r="Q693" s="2">
        <v>0</v>
      </c>
      <c r="R693" s="2"/>
      <c r="S693" s="2"/>
      <c r="T693" s="2"/>
      <c r="U693" s="2"/>
      <c r="V693" s="2"/>
      <c r="W693" s="2"/>
      <c r="X693" s="2"/>
    </row>
    <row r="694" spans="1:24" ht="16.5" customHeight="1" x14ac:dyDescent="0.25">
      <c r="A694" s="1" t="s">
        <v>134</v>
      </c>
      <c r="B694" s="3" t="s">
        <v>1053</v>
      </c>
      <c r="C694" s="3"/>
      <c r="D694" s="2">
        <v>12967</v>
      </c>
      <c r="E694" s="2">
        <v>18941</v>
      </c>
      <c r="F694" s="2">
        <v>11330</v>
      </c>
      <c r="G694" s="2">
        <v>12454</v>
      </c>
      <c r="H694" s="2">
        <v>7211</v>
      </c>
      <c r="I694" s="2">
        <v>33640</v>
      </c>
      <c r="J694" s="2">
        <v>23182</v>
      </c>
      <c r="K694" s="2">
        <v>46269</v>
      </c>
      <c r="L694" s="2">
        <v>54651</v>
      </c>
      <c r="M694" s="2">
        <v>48288</v>
      </c>
      <c r="N694" s="2">
        <v>47989</v>
      </c>
      <c r="O694" s="2">
        <v>54125</v>
      </c>
      <c r="P694" s="2">
        <v>9965</v>
      </c>
      <c r="Q694" s="2">
        <v>10771</v>
      </c>
      <c r="R694" s="2">
        <v>85210</v>
      </c>
      <c r="S694" s="2">
        <v>23401</v>
      </c>
      <c r="T694" s="2">
        <v>30950</v>
      </c>
      <c r="U694" s="2">
        <v>2045</v>
      </c>
      <c r="V694" s="2">
        <v>32582</v>
      </c>
      <c r="W694" s="2">
        <v>86019</v>
      </c>
      <c r="X694" s="2">
        <v>48611</v>
      </c>
    </row>
    <row r="695" spans="1:24" ht="16.5" customHeight="1" x14ac:dyDescent="0.25">
      <c r="A695" s="1" t="s">
        <v>134</v>
      </c>
      <c r="B695" s="3" t="s">
        <v>1054</v>
      </c>
      <c r="C695" s="3"/>
      <c r="D695" s="2">
        <v>5257</v>
      </c>
      <c r="E695" s="2">
        <v>1564</v>
      </c>
      <c r="F695" s="2">
        <v>5753</v>
      </c>
      <c r="G695" s="2">
        <v>9980</v>
      </c>
      <c r="H695" s="2">
        <v>20887</v>
      </c>
      <c r="I695" s="2">
        <v>11847</v>
      </c>
      <c r="J695" s="2">
        <v>37236</v>
      </c>
      <c r="K695" s="2">
        <v>17529</v>
      </c>
      <c r="L695" s="2">
        <v>150150</v>
      </c>
      <c r="M695" s="2">
        <v>106683</v>
      </c>
      <c r="N695" s="2">
        <v>165016</v>
      </c>
      <c r="O695" s="2">
        <v>178021</v>
      </c>
      <c r="P695" s="2">
        <v>74545</v>
      </c>
      <c r="Q695" s="2">
        <v>158106</v>
      </c>
      <c r="R695" s="2">
        <v>848031</v>
      </c>
      <c r="S695" s="2">
        <v>1521878</v>
      </c>
      <c r="T695" s="2">
        <v>1322744</v>
      </c>
      <c r="U695" s="2">
        <v>1482927</v>
      </c>
      <c r="V695" s="2">
        <v>2093046</v>
      </c>
      <c r="W695" s="2">
        <v>2471299</v>
      </c>
      <c r="X695" s="2">
        <v>2438246</v>
      </c>
    </row>
    <row r="696" spans="1:24" ht="16.5" customHeight="1" x14ac:dyDescent="0.25">
      <c r="A696" s="1" t="s">
        <v>134</v>
      </c>
      <c r="B696" s="3" t="s">
        <v>1307</v>
      </c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>
        <v>8000</v>
      </c>
      <c r="U696" s="2"/>
      <c r="V696" s="2"/>
      <c r="W696" s="2"/>
      <c r="X696" s="2"/>
    </row>
    <row r="697" spans="1:24" ht="16.5" customHeight="1" x14ac:dyDescent="0.25">
      <c r="A697" s="1" t="s">
        <v>134</v>
      </c>
      <c r="B697" s="3" t="s">
        <v>162</v>
      </c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>
        <v>524</v>
      </c>
      <c r="O697" s="2"/>
      <c r="P697" s="2"/>
      <c r="Q697" s="2">
        <v>0</v>
      </c>
      <c r="R697" s="2"/>
      <c r="S697" s="2"/>
      <c r="T697" s="2"/>
      <c r="U697" s="2"/>
      <c r="V697" s="2"/>
      <c r="W697" s="2"/>
      <c r="X697" s="2"/>
    </row>
    <row r="698" spans="1:24" ht="16.5" customHeight="1" x14ac:dyDescent="0.25">
      <c r="A698" s="1" t="s">
        <v>134</v>
      </c>
      <c r="B698" s="3" t="s">
        <v>1713</v>
      </c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>
        <v>3165</v>
      </c>
      <c r="O698" s="2"/>
      <c r="P698" s="2"/>
      <c r="Q698" s="2">
        <v>0</v>
      </c>
      <c r="R698" s="2"/>
      <c r="S698" s="2"/>
      <c r="T698" s="2"/>
      <c r="U698" s="2"/>
      <c r="V698" s="2"/>
      <c r="W698" s="2"/>
      <c r="X698" s="2"/>
    </row>
    <row r="699" spans="1:24" ht="16.5" customHeight="1" x14ac:dyDescent="0.25">
      <c r="A699" s="1" t="s">
        <v>134</v>
      </c>
      <c r="B699" s="3" t="s">
        <v>1714</v>
      </c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>
        <v>3150</v>
      </c>
      <c r="N699" s="2"/>
      <c r="O699" s="2"/>
      <c r="P699" s="2"/>
      <c r="Q699" s="2">
        <v>0</v>
      </c>
      <c r="R699" s="2"/>
      <c r="S699" s="2"/>
      <c r="T699" s="2"/>
      <c r="U699" s="2"/>
      <c r="V699" s="2"/>
      <c r="W699" s="2"/>
      <c r="X699" s="2"/>
    </row>
    <row r="700" spans="1:24" ht="16.5" customHeight="1" x14ac:dyDescent="0.25">
      <c r="A700" s="1" t="s">
        <v>134</v>
      </c>
      <c r="B700" s="3" t="s">
        <v>2197</v>
      </c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>
        <v>59</v>
      </c>
      <c r="W700" s="2"/>
      <c r="X700" s="2"/>
    </row>
    <row r="701" spans="1:24" ht="16.5" customHeight="1" x14ac:dyDescent="0.25">
      <c r="A701" s="1" t="s">
        <v>134</v>
      </c>
      <c r="B701" s="3" t="s">
        <v>2686</v>
      </c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>
        <v>10000</v>
      </c>
    </row>
    <row r="702" spans="1:24" ht="16.5" customHeight="1" x14ac:dyDescent="0.25">
      <c r="A702" s="1" t="s">
        <v>134</v>
      </c>
      <c r="B702" s="3" t="s">
        <v>1715</v>
      </c>
      <c r="C702" s="3"/>
      <c r="D702" s="2"/>
      <c r="E702" s="2"/>
      <c r="F702" s="2"/>
      <c r="G702" s="2"/>
      <c r="H702" s="2"/>
      <c r="I702" s="2"/>
      <c r="J702" s="2"/>
      <c r="K702" s="2">
        <v>5289</v>
      </c>
      <c r="L702" s="2">
        <v>3834</v>
      </c>
      <c r="M702" s="2">
        <v>10678</v>
      </c>
      <c r="N702" s="2">
        <v>1017</v>
      </c>
      <c r="O702" s="2">
        <v>6218</v>
      </c>
      <c r="P702" s="2">
        <v>155</v>
      </c>
      <c r="Q702" s="2">
        <v>1088</v>
      </c>
      <c r="R702" s="2">
        <v>500</v>
      </c>
      <c r="S702" s="2">
        <v>3611</v>
      </c>
      <c r="T702" s="2">
        <v>501</v>
      </c>
      <c r="U702" s="2"/>
      <c r="V702" s="2"/>
      <c r="W702" s="2"/>
      <c r="X702" s="2"/>
    </row>
    <row r="703" spans="1:24" ht="16.5" customHeight="1" x14ac:dyDescent="0.25">
      <c r="A703" s="1" t="s">
        <v>134</v>
      </c>
      <c r="B703" s="3" t="s">
        <v>177</v>
      </c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>
        <v>29909</v>
      </c>
      <c r="P703" s="2"/>
      <c r="Q703" s="2">
        <v>0</v>
      </c>
      <c r="R703" s="2"/>
      <c r="S703" s="2"/>
      <c r="T703" s="2"/>
      <c r="U703" s="2"/>
      <c r="V703" s="2"/>
      <c r="W703" s="2"/>
      <c r="X703" s="2"/>
    </row>
    <row r="704" spans="1:24" ht="16.5" customHeight="1" x14ac:dyDescent="0.25">
      <c r="A704" s="1" t="s">
        <v>134</v>
      </c>
      <c r="B704" s="3" t="s">
        <v>1111</v>
      </c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>
        <v>2375</v>
      </c>
      <c r="S704" s="2">
        <v>4879</v>
      </c>
      <c r="T704" s="2"/>
      <c r="U704" s="2"/>
      <c r="V704" s="2"/>
      <c r="W704" s="2"/>
      <c r="X704" s="2"/>
    </row>
    <row r="705" spans="1:24" ht="16.5" customHeight="1" x14ac:dyDescent="0.25">
      <c r="A705" s="1" t="s">
        <v>134</v>
      </c>
      <c r="B705" s="3" t="s">
        <v>1717</v>
      </c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>
        <v>146044</v>
      </c>
      <c r="N705" s="2">
        <v>78805</v>
      </c>
      <c r="O705" s="2"/>
      <c r="P705" s="2">
        <v>39352</v>
      </c>
      <c r="Q705" s="2">
        <v>39686</v>
      </c>
      <c r="R705" s="2">
        <v>42068</v>
      </c>
      <c r="S705" s="2">
        <v>20529</v>
      </c>
      <c r="T705" s="2">
        <v>12363</v>
      </c>
      <c r="U705" s="2"/>
      <c r="V705" s="2">
        <v>15000</v>
      </c>
      <c r="W705" s="2">
        <v>15848</v>
      </c>
      <c r="X705" s="2">
        <v>392</v>
      </c>
    </row>
    <row r="706" spans="1:24" ht="16.5" customHeight="1" x14ac:dyDescent="0.25">
      <c r="A706" s="1" t="s">
        <v>134</v>
      </c>
      <c r="B706" s="3" t="s">
        <v>1718</v>
      </c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>
        <v>445</v>
      </c>
      <c r="O706" s="2"/>
      <c r="P706" s="2">
        <v>1272</v>
      </c>
      <c r="Q706" s="2">
        <v>0</v>
      </c>
      <c r="R706" s="2"/>
      <c r="S706" s="2"/>
      <c r="T706" s="2"/>
      <c r="U706" s="2"/>
      <c r="V706" s="2"/>
      <c r="W706" s="2"/>
      <c r="X706" s="2"/>
    </row>
    <row r="707" spans="1:24" ht="16.5" customHeight="1" x14ac:dyDescent="0.25">
      <c r="A707" s="1" t="s">
        <v>134</v>
      </c>
      <c r="B707" s="3" t="s">
        <v>1720</v>
      </c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>
        <v>2012</v>
      </c>
      <c r="T707" s="2">
        <v>4058</v>
      </c>
      <c r="U707" s="2"/>
      <c r="V707" s="2"/>
      <c r="W707" s="2"/>
      <c r="X707" s="2"/>
    </row>
    <row r="708" spans="1:24" ht="16.5" customHeight="1" x14ac:dyDescent="0.25">
      <c r="A708" s="1" t="s">
        <v>134</v>
      </c>
      <c r="B708" s="3" t="s">
        <v>1719</v>
      </c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>
        <v>213</v>
      </c>
      <c r="O708" s="2"/>
      <c r="P708" s="2">
        <v>1733</v>
      </c>
      <c r="Q708" s="2">
        <v>0</v>
      </c>
      <c r="R708" s="2"/>
      <c r="S708" s="2"/>
      <c r="T708" s="2"/>
      <c r="U708" s="2"/>
      <c r="V708" s="2"/>
      <c r="W708" s="2"/>
      <c r="X708" s="2"/>
    </row>
    <row r="709" spans="1:24" ht="16.5" customHeight="1" x14ac:dyDescent="0.25">
      <c r="A709" s="1" t="s">
        <v>134</v>
      </c>
      <c r="B709" s="3" t="s">
        <v>1716</v>
      </c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>
        <v>5024</v>
      </c>
      <c r="S709" s="2">
        <v>23630</v>
      </c>
      <c r="T709" s="2">
        <v>4004</v>
      </c>
      <c r="U709" s="2"/>
      <c r="V709" s="2"/>
      <c r="W709" s="2">
        <v>3384</v>
      </c>
      <c r="X709" s="2"/>
    </row>
    <row r="710" spans="1:24" ht="16.5" customHeight="1" x14ac:dyDescent="0.25">
      <c r="A710" s="1" t="s">
        <v>134</v>
      </c>
      <c r="B710" s="3" t="s">
        <v>1721</v>
      </c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>
        <v>867</v>
      </c>
      <c r="N710" s="2">
        <v>3052</v>
      </c>
      <c r="O710" s="2">
        <v>33899</v>
      </c>
      <c r="P710" s="2">
        <v>1905</v>
      </c>
      <c r="Q710" s="2">
        <v>2472</v>
      </c>
      <c r="R710" s="2">
        <v>290</v>
      </c>
      <c r="S710" s="2"/>
      <c r="T710" s="2"/>
      <c r="U710" s="2"/>
      <c r="V710" s="2"/>
      <c r="W710" s="2"/>
      <c r="X710" s="2"/>
    </row>
    <row r="711" spans="1:24" ht="16.5" customHeight="1" x14ac:dyDescent="0.25">
      <c r="A711" s="1" t="s">
        <v>134</v>
      </c>
      <c r="B711" s="3" t="s">
        <v>1308</v>
      </c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>
        <v>782</v>
      </c>
      <c r="U711" s="2"/>
      <c r="V711" s="2"/>
      <c r="W711" s="2"/>
      <c r="X711" s="2"/>
    </row>
    <row r="712" spans="1:24" ht="16.5" customHeight="1" x14ac:dyDescent="0.25">
      <c r="A712" s="1" t="s">
        <v>134</v>
      </c>
      <c r="B712" s="3" t="s">
        <v>163</v>
      </c>
      <c r="C712" s="3"/>
      <c r="D712" s="2"/>
      <c r="E712" s="2">
        <v>954</v>
      </c>
      <c r="F712" s="2">
        <v>2425</v>
      </c>
      <c r="G712" s="2"/>
      <c r="H712" s="2"/>
      <c r="I712" s="2">
        <v>1700</v>
      </c>
      <c r="J712" s="2">
        <v>1700</v>
      </c>
      <c r="K712" s="2"/>
      <c r="L712" s="2"/>
      <c r="M712" s="2"/>
      <c r="N712" s="2">
        <v>189</v>
      </c>
      <c r="O712" s="2"/>
      <c r="P712" s="2"/>
      <c r="Q712" s="2">
        <v>0</v>
      </c>
      <c r="R712" s="2">
        <v>440</v>
      </c>
      <c r="S712" s="2"/>
      <c r="T712" s="2">
        <v>2161</v>
      </c>
      <c r="U712" s="2"/>
      <c r="V712" s="2"/>
      <c r="W712" s="2">
        <v>800</v>
      </c>
      <c r="X712" s="2"/>
    </row>
    <row r="713" spans="1:24" ht="16.5" customHeight="1" x14ac:dyDescent="0.25">
      <c r="A713" s="1" t="s">
        <v>134</v>
      </c>
      <c r="B713" s="3" t="s">
        <v>1055</v>
      </c>
      <c r="C713" s="3"/>
      <c r="D713" s="2">
        <v>1433</v>
      </c>
      <c r="E713" s="2"/>
      <c r="F713" s="2"/>
      <c r="G713" s="2">
        <v>3313</v>
      </c>
      <c r="H713" s="2">
        <v>4050</v>
      </c>
      <c r="I713" s="2">
        <v>1129</v>
      </c>
      <c r="J713" s="2">
        <v>1332</v>
      </c>
      <c r="K713" s="2">
        <v>2656</v>
      </c>
      <c r="L713" s="2">
        <v>1976</v>
      </c>
      <c r="M713" s="2">
        <v>717</v>
      </c>
      <c r="N713" s="2">
        <v>1132</v>
      </c>
      <c r="O713" s="2">
        <v>471</v>
      </c>
      <c r="P713" s="2">
        <v>630</v>
      </c>
      <c r="Q713" s="2">
        <v>350</v>
      </c>
      <c r="R713" s="2">
        <v>4977</v>
      </c>
      <c r="S713" s="2">
        <v>4291</v>
      </c>
      <c r="T713" s="2">
        <v>8146</v>
      </c>
      <c r="U713" s="2"/>
      <c r="V713" s="2"/>
      <c r="W713" s="2">
        <v>4830</v>
      </c>
      <c r="X713" s="2">
        <v>4903</v>
      </c>
    </row>
    <row r="714" spans="1:24" ht="16.5" customHeight="1" x14ac:dyDescent="0.25">
      <c r="A714" s="1" t="s">
        <v>134</v>
      </c>
      <c r="B714" s="3" t="s">
        <v>2613</v>
      </c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>
        <v>3000</v>
      </c>
      <c r="X714" s="2"/>
    </row>
    <row r="715" spans="1:24" ht="16.5" customHeight="1" x14ac:dyDescent="0.25">
      <c r="A715" s="1" t="s">
        <v>134</v>
      </c>
      <c r="B715" s="3" t="s">
        <v>164</v>
      </c>
      <c r="C715" s="3"/>
      <c r="D715" s="2">
        <v>3713</v>
      </c>
      <c r="E715" s="2">
        <v>162</v>
      </c>
      <c r="F715" s="2"/>
      <c r="G715" s="2"/>
      <c r="H715" s="2"/>
      <c r="I715" s="2"/>
      <c r="J715" s="2"/>
      <c r="K715" s="2">
        <v>2898</v>
      </c>
      <c r="L715" s="2"/>
      <c r="M715" s="2"/>
      <c r="N715" s="2"/>
      <c r="O715" s="2"/>
      <c r="P715" s="2"/>
      <c r="Q715" s="2">
        <v>0</v>
      </c>
      <c r="R715" s="2"/>
      <c r="S715" s="2"/>
      <c r="T715" s="2"/>
      <c r="U715" s="2"/>
      <c r="V715" s="2"/>
      <c r="W715" s="2"/>
      <c r="X715" s="2"/>
    </row>
    <row r="716" spans="1:24" ht="16.5" customHeight="1" x14ac:dyDescent="0.25">
      <c r="A716" s="1" t="s">
        <v>134</v>
      </c>
      <c r="B716" s="3" t="s">
        <v>1722</v>
      </c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>
        <v>253696</v>
      </c>
      <c r="N716" s="2">
        <v>376244</v>
      </c>
      <c r="O716" s="2">
        <v>571168</v>
      </c>
      <c r="P716" s="2">
        <v>452708</v>
      </c>
      <c r="Q716" s="2">
        <v>266908</v>
      </c>
      <c r="R716" s="2">
        <v>550405</v>
      </c>
      <c r="S716" s="2">
        <v>631904</v>
      </c>
      <c r="T716" s="2">
        <v>1081106</v>
      </c>
      <c r="U716" s="2">
        <v>846410</v>
      </c>
      <c r="V716" s="2">
        <v>2393421</v>
      </c>
      <c r="W716" s="2">
        <v>4150320</v>
      </c>
      <c r="X716" s="2">
        <v>4513541</v>
      </c>
    </row>
    <row r="717" spans="1:24" ht="16.5" customHeight="1" x14ac:dyDescent="0.25">
      <c r="A717" s="1" t="s">
        <v>134</v>
      </c>
      <c r="B717" s="3" t="s">
        <v>1056</v>
      </c>
      <c r="C717" s="3"/>
      <c r="D717" s="2"/>
      <c r="E717" s="2"/>
      <c r="F717" s="2"/>
      <c r="G717" s="2"/>
      <c r="H717" s="2"/>
      <c r="I717" s="2"/>
      <c r="J717" s="2">
        <v>1290</v>
      </c>
      <c r="K717" s="2">
        <v>790</v>
      </c>
      <c r="L717" s="2">
        <v>750</v>
      </c>
      <c r="M717" s="2">
        <v>60</v>
      </c>
      <c r="N717" s="2">
        <v>1429</v>
      </c>
      <c r="O717" s="2">
        <v>448</v>
      </c>
      <c r="P717" s="2">
        <v>208</v>
      </c>
      <c r="Q717" s="2">
        <v>0</v>
      </c>
      <c r="R717" s="2">
        <v>4909</v>
      </c>
      <c r="S717" s="2">
        <v>5684</v>
      </c>
      <c r="T717" s="2">
        <v>5651</v>
      </c>
      <c r="U717" s="2">
        <v>21976</v>
      </c>
      <c r="V717" s="2">
        <v>13014</v>
      </c>
      <c r="W717" s="2">
        <v>4873</v>
      </c>
      <c r="X717" s="2">
        <v>7885</v>
      </c>
    </row>
    <row r="718" spans="1:24" ht="16.5" customHeight="1" x14ac:dyDescent="0.25">
      <c r="A718" s="1" t="s">
        <v>134</v>
      </c>
      <c r="B718" s="3" t="s">
        <v>2822</v>
      </c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>
        <v>55</v>
      </c>
    </row>
    <row r="719" spans="1:24" ht="16.5" customHeight="1" x14ac:dyDescent="0.25">
      <c r="A719" s="1" t="s">
        <v>134</v>
      </c>
      <c r="B719" s="3" t="s">
        <v>2823</v>
      </c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>
        <v>55</v>
      </c>
    </row>
    <row r="720" spans="1:24" ht="16.5" customHeight="1" x14ac:dyDescent="0.25">
      <c r="A720" s="1" t="s">
        <v>134</v>
      </c>
      <c r="B720" s="3" t="s">
        <v>165</v>
      </c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>
        <v>6728</v>
      </c>
      <c r="N720" s="2">
        <v>448</v>
      </c>
      <c r="O720" s="2"/>
      <c r="P720" s="2">
        <v>1641</v>
      </c>
      <c r="Q720" s="2">
        <v>0</v>
      </c>
      <c r="R720" s="2">
        <v>100</v>
      </c>
      <c r="S720" s="2">
        <v>10438</v>
      </c>
      <c r="T720" s="2">
        <v>23306</v>
      </c>
      <c r="U720" s="2">
        <v>19695</v>
      </c>
      <c r="V720" s="2"/>
      <c r="W720" s="2">
        <v>34695</v>
      </c>
      <c r="X720" s="2">
        <v>34355</v>
      </c>
    </row>
    <row r="721" spans="1:24" ht="16.5" customHeight="1" x14ac:dyDescent="0.25">
      <c r="A721" s="1" t="s">
        <v>134</v>
      </c>
      <c r="B721" s="3" t="s">
        <v>1549</v>
      </c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>
        <v>160</v>
      </c>
      <c r="T721" s="2"/>
      <c r="U721" s="2"/>
      <c r="V721" s="2">
        <v>39</v>
      </c>
      <c r="W721" s="2">
        <v>274</v>
      </c>
      <c r="X721" s="2">
        <v>291</v>
      </c>
    </row>
    <row r="722" spans="1:24" ht="16.5" customHeight="1" x14ac:dyDescent="0.25">
      <c r="A722" s="1" t="s">
        <v>134</v>
      </c>
      <c r="B722" s="3" t="s">
        <v>167</v>
      </c>
      <c r="C722" s="3"/>
      <c r="D722" s="2"/>
      <c r="E722" s="2">
        <v>1163</v>
      </c>
      <c r="F722" s="2"/>
      <c r="G722" s="2"/>
      <c r="H722" s="2"/>
      <c r="I722" s="2">
        <v>18483</v>
      </c>
      <c r="J722" s="2">
        <v>18483</v>
      </c>
      <c r="K722" s="2">
        <v>14639</v>
      </c>
      <c r="L722" s="2">
        <v>16476</v>
      </c>
      <c r="M722" s="2">
        <v>15150</v>
      </c>
      <c r="N722" s="2">
        <v>55660</v>
      </c>
      <c r="O722" s="2">
        <v>51064</v>
      </c>
      <c r="P722" s="2">
        <v>35217</v>
      </c>
      <c r="Q722" s="2">
        <v>57945</v>
      </c>
      <c r="R722" s="2">
        <v>79430</v>
      </c>
      <c r="S722" s="2">
        <v>220679</v>
      </c>
      <c r="T722" s="2">
        <v>406898</v>
      </c>
      <c r="U722" s="2">
        <v>188531</v>
      </c>
      <c r="V722" s="2">
        <v>338086</v>
      </c>
      <c r="W722" s="2">
        <v>433168</v>
      </c>
      <c r="X722" s="2">
        <v>464347</v>
      </c>
    </row>
    <row r="723" spans="1:24" ht="16.5" customHeight="1" x14ac:dyDescent="0.25">
      <c r="A723" s="1" t="s">
        <v>134</v>
      </c>
      <c r="B723" s="3" t="s">
        <v>2817</v>
      </c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>
        <v>213</v>
      </c>
    </row>
    <row r="724" spans="1:24" ht="16.5" customHeight="1" x14ac:dyDescent="0.25">
      <c r="A724" s="1" t="s">
        <v>134</v>
      </c>
      <c r="B724" s="3" t="s">
        <v>2816</v>
      </c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>
        <v>388</v>
      </c>
    </row>
    <row r="725" spans="1:24" ht="16.5" customHeight="1" x14ac:dyDescent="0.25">
      <c r="A725" s="1" t="s">
        <v>134</v>
      </c>
      <c r="B725" s="1" t="s">
        <v>168</v>
      </c>
      <c r="C725" s="1"/>
      <c r="D725" s="2"/>
      <c r="E725" s="2"/>
      <c r="F725" s="2">
        <v>3530</v>
      </c>
      <c r="G725" s="2">
        <v>2477</v>
      </c>
      <c r="H725" s="2"/>
      <c r="I725" s="2">
        <v>1200</v>
      </c>
      <c r="J725" s="2">
        <v>1200</v>
      </c>
      <c r="K725" s="2">
        <v>911</v>
      </c>
      <c r="L725" s="2">
        <v>6014</v>
      </c>
      <c r="M725" s="2">
        <v>3329</v>
      </c>
      <c r="N725" s="2">
        <v>11598</v>
      </c>
      <c r="O725" s="2">
        <v>8309</v>
      </c>
      <c r="P725" s="2">
        <v>22225</v>
      </c>
      <c r="Q725" s="2">
        <v>22004</v>
      </c>
      <c r="R725" s="2">
        <v>11589</v>
      </c>
      <c r="S725" s="2">
        <v>543</v>
      </c>
      <c r="T725" s="2">
        <v>5751</v>
      </c>
      <c r="U725" s="2"/>
      <c r="V725" s="2"/>
      <c r="W725" s="2"/>
      <c r="X725" s="2"/>
    </row>
    <row r="726" spans="1:24" ht="16.5" customHeight="1" x14ac:dyDescent="0.25">
      <c r="A726" s="1" t="s">
        <v>134</v>
      </c>
      <c r="B726" s="1" t="s">
        <v>169</v>
      </c>
      <c r="C726" s="1"/>
      <c r="D726" s="2"/>
      <c r="E726" s="2"/>
      <c r="F726" s="2"/>
      <c r="G726" s="2"/>
      <c r="H726" s="2"/>
      <c r="I726" s="2"/>
      <c r="J726" s="2"/>
      <c r="K726" s="2"/>
      <c r="L726" s="2">
        <v>6693</v>
      </c>
      <c r="M726" s="2"/>
      <c r="N726" s="2"/>
      <c r="O726" s="2"/>
      <c r="P726" s="2"/>
      <c r="Q726" s="2">
        <v>0</v>
      </c>
      <c r="R726" s="2"/>
      <c r="S726" s="2"/>
      <c r="T726" s="2"/>
      <c r="U726" s="2"/>
      <c r="V726" s="2"/>
      <c r="W726" s="2"/>
      <c r="X726" s="2"/>
    </row>
    <row r="727" spans="1:24" ht="16.5" customHeight="1" x14ac:dyDescent="0.25">
      <c r="A727" s="1" t="s">
        <v>134</v>
      </c>
      <c r="B727" s="1" t="s">
        <v>171</v>
      </c>
      <c r="C727" s="1"/>
      <c r="D727" s="2"/>
      <c r="E727" s="2"/>
      <c r="F727" s="2"/>
      <c r="G727" s="2"/>
      <c r="H727" s="2"/>
      <c r="I727" s="2">
        <v>7947</v>
      </c>
      <c r="J727" s="2">
        <v>7947</v>
      </c>
      <c r="K727" s="2">
        <v>74387</v>
      </c>
      <c r="L727" s="2">
        <v>2728</v>
      </c>
      <c r="M727" s="2">
        <v>8993</v>
      </c>
      <c r="N727" s="2">
        <v>38565</v>
      </c>
      <c r="O727" s="2">
        <v>33083</v>
      </c>
      <c r="P727" s="2">
        <v>19002</v>
      </c>
      <c r="Q727" s="2">
        <v>0</v>
      </c>
      <c r="R727" s="2">
        <v>9493</v>
      </c>
      <c r="S727" s="2">
        <v>44776</v>
      </c>
      <c r="T727" s="2">
        <v>5596</v>
      </c>
      <c r="U727" s="2">
        <v>83233</v>
      </c>
      <c r="V727" s="2">
        <v>33496</v>
      </c>
      <c r="W727" s="2">
        <v>11762</v>
      </c>
      <c r="X727" s="2">
        <v>452</v>
      </c>
    </row>
    <row r="728" spans="1:24" ht="16.5" customHeight="1" x14ac:dyDescent="0.25">
      <c r="A728" s="1" t="s">
        <v>134</v>
      </c>
      <c r="B728" s="1" t="s">
        <v>170</v>
      </c>
      <c r="C728" s="1"/>
      <c r="D728" s="2">
        <v>14240</v>
      </c>
      <c r="E728" s="2">
        <v>16580</v>
      </c>
      <c r="F728" s="2">
        <v>21205</v>
      </c>
      <c r="G728" s="2">
        <v>30745</v>
      </c>
      <c r="H728" s="2">
        <v>17819</v>
      </c>
      <c r="I728" s="2">
        <v>25657</v>
      </c>
      <c r="J728" s="2">
        <v>13494</v>
      </c>
      <c r="K728" s="2">
        <v>21280</v>
      </c>
      <c r="L728" s="2">
        <v>44232</v>
      </c>
      <c r="M728" s="2">
        <v>30685</v>
      </c>
      <c r="N728" s="2">
        <v>12315</v>
      </c>
      <c r="O728" s="2">
        <v>4991</v>
      </c>
      <c r="P728" s="2">
        <v>7835</v>
      </c>
      <c r="Q728" s="2">
        <v>7774</v>
      </c>
      <c r="R728" s="2">
        <v>13200</v>
      </c>
      <c r="S728" s="2">
        <v>11902</v>
      </c>
      <c r="T728" s="2">
        <v>5311</v>
      </c>
      <c r="U728" s="2">
        <v>528</v>
      </c>
      <c r="V728" s="2">
        <v>10580</v>
      </c>
      <c r="W728" s="2">
        <v>3960</v>
      </c>
      <c r="X728" s="2">
        <v>5413</v>
      </c>
    </row>
    <row r="729" spans="1:24" ht="16.5" customHeight="1" x14ac:dyDescent="0.25">
      <c r="A729" s="1" t="s">
        <v>134</v>
      </c>
      <c r="B729" s="3" t="s">
        <v>2202</v>
      </c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>
        <v>106</v>
      </c>
      <c r="W729" s="2">
        <v>20</v>
      </c>
      <c r="X729" s="2"/>
    </row>
    <row r="730" spans="1:24" ht="16.5" customHeight="1" x14ac:dyDescent="0.25">
      <c r="A730" s="1" t="s">
        <v>134</v>
      </c>
      <c r="B730" s="1" t="s">
        <v>1057</v>
      </c>
      <c r="C730" s="1"/>
      <c r="D730" s="2">
        <v>12839</v>
      </c>
      <c r="E730" s="2">
        <v>6103</v>
      </c>
      <c r="F730" s="2">
        <v>1164</v>
      </c>
      <c r="G730" s="2">
        <v>3114</v>
      </c>
      <c r="H730" s="2"/>
      <c r="I730" s="2">
        <v>76</v>
      </c>
      <c r="J730" s="2">
        <v>1700</v>
      </c>
      <c r="K730" s="2">
        <v>1017</v>
      </c>
      <c r="L730" s="2">
        <v>6500</v>
      </c>
      <c r="M730" s="2">
        <v>5294</v>
      </c>
      <c r="N730" s="2">
        <v>11699</v>
      </c>
      <c r="O730" s="2">
        <v>6989</v>
      </c>
      <c r="P730" s="2">
        <v>5441</v>
      </c>
      <c r="Q730" s="2">
        <v>6354</v>
      </c>
      <c r="R730" s="2">
        <v>22690</v>
      </c>
      <c r="S730" s="2">
        <v>25124</v>
      </c>
      <c r="T730" s="2"/>
      <c r="U730" s="2">
        <v>7889</v>
      </c>
      <c r="V730" s="2">
        <v>34348</v>
      </c>
      <c r="W730" s="2">
        <v>62018</v>
      </c>
      <c r="X730" s="2">
        <v>65214</v>
      </c>
    </row>
    <row r="731" spans="1:24" ht="16.5" customHeight="1" x14ac:dyDescent="0.25">
      <c r="A731" s="1" t="s">
        <v>134</v>
      </c>
      <c r="B731" s="3" t="s">
        <v>1309</v>
      </c>
      <c r="C731" s="3" t="s">
        <v>147</v>
      </c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>
        <v>2652</v>
      </c>
      <c r="S731" s="2"/>
      <c r="T731" s="2"/>
      <c r="U731" s="2"/>
      <c r="V731" s="2"/>
      <c r="W731" s="2"/>
      <c r="X731" s="2"/>
    </row>
    <row r="732" spans="1:24" ht="16.5" customHeight="1" x14ac:dyDescent="0.25">
      <c r="A732" s="1" t="s">
        <v>134</v>
      </c>
      <c r="B732" s="3" t="s">
        <v>1310</v>
      </c>
      <c r="C732" s="3" t="s">
        <v>1921</v>
      </c>
      <c r="D732" s="2"/>
      <c r="E732" s="2"/>
      <c r="F732" s="2"/>
      <c r="G732" s="2"/>
      <c r="H732" s="2"/>
      <c r="I732" s="2"/>
      <c r="J732" s="2"/>
      <c r="K732" s="2"/>
      <c r="L732" s="2"/>
      <c r="M732" s="2">
        <v>162534</v>
      </c>
      <c r="N732" s="2">
        <v>157439</v>
      </c>
      <c r="O732" s="2">
        <v>87225</v>
      </c>
      <c r="P732" s="2">
        <v>62245</v>
      </c>
      <c r="Q732" s="2">
        <v>0</v>
      </c>
      <c r="R732" s="2">
        <v>64664</v>
      </c>
      <c r="S732" s="2"/>
      <c r="T732" s="2">
        <v>121734</v>
      </c>
      <c r="U732" s="2"/>
      <c r="V732" s="2"/>
      <c r="W732" s="2">
        <v>7199</v>
      </c>
      <c r="X732" s="2">
        <v>364</v>
      </c>
    </row>
    <row r="733" spans="1:24" ht="16.5" customHeight="1" x14ac:dyDescent="0.25">
      <c r="A733" s="1" t="s">
        <v>134</v>
      </c>
      <c r="B733" s="1" t="s">
        <v>1058</v>
      </c>
      <c r="C733" s="1"/>
      <c r="D733" s="2">
        <v>254</v>
      </c>
      <c r="E733" s="2"/>
      <c r="F733" s="2"/>
      <c r="G733" s="2">
        <v>500</v>
      </c>
      <c r="H733" s="2"/>
      <c r="I733" s="2">
        <v>234</v>
      </c>
      <c r="J733" s="2"/>
      <c r="K733" s="2">
        <v>383275</v>
      </c>
      <c r="L733" s="2">
        <v>3</v>
      </c>
      <c r="M733" s="2">
        <v>1000</v>
      </c>
      <c r="N733" s="2">
        <v>895</v>
      </c>
      <c r="O733" s="2">
        <v>4275</v>
      </c>
      <c r="P733" s="2">
        <v>847</v>
      </c>
      <c r="Q733" s="2">
        <v>2600</v>
      </c>
      <c r="R733" s="2">
        <v>11726</v>
      </c>
      <c r="S733" s="2">
        <v>17284</v>
      </c>
      <c r="T733" s="2">
        <v>8605</v>
      </c>
      <c r="U733" s="2">
        <v>15595</v>
      </c>
      <c r="V733" s="2">
        <v>14081</v>
      </c>
      <c r="W733" s="2">
        <v>22172</v>
      </c>
      <c r="X733" s="2">
        <v>17663</v>
      </c>
    </row>
    <row r="734" spans="1:24" ht="16.5" customHeight="1" x14ac:dyDescent="0.25">
      <c r="A734" s="1" t="s">
        <v>134</v>
      </c>
      <c r="B734" s="1" t="s">
        <v>43</v>
      </c>
      <c r="C734" s="1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>
        <v>5039</v>
      </c>
      <c r="X734" s="2"/>
    </row>
    <row r="735" spans="1:24" ht="16.5" customHeight="1" x14ac:dyDescent="0.25">
      <c r="A735" s="1" t="s">
        <v>134</v>
      </c>
      <c r="B735" s="3" t="s">
        <v>1059</v>
      </c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>
        <v>120</v>
      </c>
      <c r="O735" s="2"/>
      <c r="P735" s="2"/>
      <c r="Q735" s="2">
        <v>0</v>
      </c>
      <c r="R735" s="2"/>
      <c r="S735" s="2"/>
      <c r="T735" s="2"/>
      <c r="U735" s="2"/>
      <c r="V735" s="2"/>
      <c r="W735" s="2"/>
      <c r="X735" s="2"/>
    </row>
    <row r="736" spans="1:24" ht="16.5" customHeight="1" x14ac:dyDescent="0.25">
      <c r="A736" s="1" t="s">
        <v>134</v>
      </c>
      <c r="B736" s="3" t="s">
        <v>1550</v>
      </c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>
        <v>162534</v>
      </c>
      <c r="N736" s="2">
        <v>157439</v>
      </c>
      <c r="O736" s="2">
        <v>87225</v>
      </c>
      <c r="P736" s="2">
        <v>62245</v>
      </c>
      <c r="Q736" s="2">
        <v>0</v>
      </c>
      <c r="R736" s="2">
        <v>64664</v>
      </c>
      <c r="S736" s="2">
        <v>92335</v>
      </c>
      <c r="T736" s="2"/>
      <c r="U736" s="2">
        <v>74524</v>
      </c>
      <c r="V736" s="2">
        <v>47242</v>
      </c>
      <c r="W736" s="2">
        <v>90141</v>
      </c>
      <c r="X736" s="2">
        <v>50296</v>
      </c>
    </row>
    <row r="737" spans="1:24" ht="16.5" customHeight="1" x14ac:dyDescent="0.25">
      <c r="A737" s="1" t="s">
        <v>134</v>
      </c>
      <c r="B737" s="1" t="s">
        <v>166</v>
      </c>
      <c r="C737" s="1"/>
      <c r="D737" s="2">
        <v>3189</v>
      </c>
      <c r="E737" s="2">
        <v>369</v>
      </c>
      <c r="F737" s="2"/>
      <c r="G737" s="2"/>
      <c r="H737" s="2"/>
      <c r="I737" s="2"/>
      <c r="J737" s="2">
        <v>3200</v>
      </c>
      <c r="K737" s="2">
        <v>2346</v>
      </c>
      <c r="L737" s="2">
        <v>16921</v>
      </c>
      <c r="M737" s="2">
        <v>7442</v>
      </c>
      <c r="N737" s="2">
        <v>8514</v>
      </c>
      <c r="O737" s="2">
        <v>8281</v>
      </c>
      <c r="P737" s="2">
        <v>3832</v>
      </c>
      <c r="Q737" s="2">
        <v>2612</v>
      </c>
      <c r="R737" s="2">
        <v>14925</v>
      </c>
      <c r="S737" s="2">
        <v>19141</v>
      </c>
      <c r="T737" s="2">
        <v>31443</v>
      </c>
      <c r="U737" s="2">
        <v>18895</v>
      </c>
      <c r="V737" s="2">
        <v>44261</v>
      </c>
      <c r="W737" s="2">
        <v>61973</v>
      </c>
      <c r="X737" s="2">
        <v>69630</v>
      </c>
    </row>
    <row r="738" spans="1:24" ht="16.5" customHeight="1" x14ac:dyDescent="0.25">
      <c r="A738" s="1" t="s">
        <v>134</v>
      </c>
      <c r="B738" s="1" t="s">
        <v>2203</v>
      </c>
      <c r="C738" s="1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>
        <v>16109</v>
      </c>
      <c r="W738" s="2">
        <v>3235</v>
      </c>
      <c r="X738" s="2"/>
    </row>
    <row r="739" spans="1:24" ht="16.5" customHeight="1" x14ac:dyDescent="0.25">
      <c r="A739" s="1" t="s">
        <v>134</v>
      </c>
      <c r="B739" s="3" t="s">
        <v>1903</v>
      </c>
      <c r="C739" s="3" t="s">
        <v>1922</v>
      </c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>
        <v>753</v>
      </c>
      <c r="T739" s="10">
        <v>4960</v>
      </c>
      <c r="U739" s="10"/>
      <c r="V739" s="10">
        <v>4791</v>
      </c>
      <c r="W739" s="10">
        <v>40715</v>
      </c>
      <c r="X739" s="10">
        <v>23755</v>
      </c>
    </row>
    <row r="740" spans="1:24" ht="16.5" customHeight="1" x14ac:dyDescent="0.25">
      <c r="A740" s="1" t="s">
        <v>134</v>
      </c>
      <c r="B740" s="1" t="s">
        <v>172</v>
      </c>
      <c r="C740" s="1"/>
      <c r="D740" s="2">
        <v>726</v>
      </c>
      <c r="E740" s="2">
        <v>530</v>
      </c>
      <c r="F740" s="2">
        <v>1967</v>
      </c>
      <c r="G740" s="2">
        <v>874</v>
      </c>
      <c r="H740" s="2"/>
      <c r="I740" s="2">
        <v>2613</v>
      </c>
      <c r="J740" s="2">
        <v>76</v>
      </c>
      <c r="K740" s="2">
        <v>4144</v>
      </c>
      <c r="L740" s="2">
        <v>1096</v>
      </c>
      <c r="M740" s="2">
        <v>5100</v>
      </c>
      <c r="N740" s="2"/>
      <c r="O740" s="2"/>
      <c r="P740" s="2"/>
      <c r="Q740" s="2">
        <v>1334</v>
      </c>
      <c r="R740" s="2"/>
      <c r="S740" s="2"/>
      <c r="T740" s="2">
        <v>2474</v>
      </c>
      <c r="U740" s="2"/>
      <c r="V740" s="2"/>
      <c r="W740" s="2"/>
      <c r="X740" s="2"/>
    </row>
    <row r="741" spans="1:24" ht="16.5" customHeight="1" x14ac:dyDescent="0.25">
      <c r="A741" s="1" t="s">
        <v>134</v>
      </c>
      <c r="B741" s="1" t="s">
        <v>2204</v>
      </c>
      <c r="C741" s="1" t="s">
        <v>2205</v>
      </c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>
        <v>4338</v>
      </c>
      <c r="W741" s="2">
        <v>159454</v>
      </c>
      <c r="X741" s="2">
        <v>529218</v>
      </c>
    </row>
    <row r="742" spans="1:24" ht="16.5" customHeight="1" x14ac:dyDescent="0.25">
      <c r="A742" s="1" t="s">
        <v>134</v>
      </c>
      <c r="B742" s="1" t="s">
        <v>2206</v>
      </c>
      <c r="C742" s="1" t="s">
        <v>2207</v>
      </c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>
        <v>3479</v>
      </c>
      <c r="W742" s="2">
        <v>82444</v>
      </c>
      <c r="X742" s="2">
        <v>77630</v>
      </c>
    </row>
    <row r="743" spans="1:24" s="43" customFormat="1" ht="16.5" customHeight="1" x14ac:dyDescent="0.25">
      <c r="A743" s="1" t="s">
        <v>134</v>
      </c>
      <c r="B743" s="1" t="s">
        <v>2208</v>
      </c>
      <c r="C743" s="1" t="s">
        <v>2209</v>
      </c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>
        <v>1120</v>
      </c>
      <c r="W743" s="2">
        <v>17097</v>
      </c>
      <c r="X743" s="2">
        <v>75957</v>
      </c>
    </row>
    <row r="744" spans="1:24" ht="16.5" customHeight="1" x14ac:dyDescent="0.25">
      <c r="A744" s="1" t="s">
        <v>134</v>
      </c>
      <c r="B744" s="1" t="s">
        <v>2210</v>
      </c>
      <c r="C744" s="1" t="s">
        <v>2211</v>
      </c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>
        <v>1512</v>
      </c>
      <c r="W744" s="2">
        <v>5716</v>
      </c>
      <c r="X744" s="2">
        <v>7543</v>
      </c>
    </row>
    <row r="745" spans="1:24" ht="16.5" customHeight="1" x14ac:dyDescent="0.25">
      <c r="A745" s="1" t="s">
        <v>134</v>
      </c>
      <c r="B745" s="1" t="s">
        <v>2610</v>
      </c>
      <c r="C745" s="1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>
        <v>150</v>
      </c>
      <c r="X745" s="2">
        <v>2728</v>
      </c>
    </row>
    <row r="746" spans="1:24" ht="16.5" customHeight="1" x14ac:dyDescent="0.25">
      <c r="A746" s="1" t="s">
        <v>134</v>
      </c>
      <c r="B746" s="1" t="s">
        <v>2611</v>
      </c>
      <c r="C746" s="1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>
        <v>150</v>
      </c>
      <c r="X746" s="2">
        <v>2368</v>
      </c>
    </row>
    <row r="747" spans="1:24" ht="16.5" customHeight="1" x14ac:dyDescent="0.25">
      <c r="A747" s="1" t="s">
        <v>134</v>
      </c>
      <c r="B747" s="1" t="s">
        <v>1311</v>
      </c>
      <c r="C747" s="1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>
        <v>1440</v>
      </c>
      <c r="U747" s="2"/>
      <c r="V747" s="2"/>
      <c r="W747" s="2"/>
      <c r="X747" s="2"/>
    </row>
    <row r="748" spans="1:24" ht="16.5" customHeight="1" x14ac:dyDescent="0.25">
      <c r="A748" s="1" t="s">
        <v>134</v>
      </c>
      <c r="B748" s="1" t="s">
        <v>173</v>
      </c>
      <c r="C748" s="1"/>
      <c r="D748" s="2">
        <v>45982</v>
      </c>
      <c r="E748" s="2">
        <v>21500</v>
      </c>
      <c r="F748" s="2">
        <v>26752</v>
      </c>
      <c r="G748" s="2">
        <v>38138</v>
      </c>
      <c r="H748" s="2">
        <v>30587</v>
      </c>
      <c r="I748" s="2">
        <v>12709</v>
      </c>
      <c r="J748" s="2">
        <v>17823</v>
      </c>
      <c r="K748" s="2">
        <v>5634</v>
      </c>
      <c r="L748" s="2">
        <v>10594</v>
      </c>
      <c r="M748" s="2">
        <v>6677</v>
      </c>
      <c r="N748" s="2">
        <v>9452</v>
      </c>
      <c r="O748" s="2">
        <v>1759</v>
      </c>
      <c r="P748" s="2">
        <v>500</v>
      </c>
      <c r="Q748" s="2">
        <v>2950</v>
      </c>
      <c r="R748" s="2">
        <v>2689</v>
      </c>
      <c r="S748" s="2">
        <v>2650</v>
      </c>
      <c r="T748" s="2">
        <v>3370</v>
      </c>
      <c r="U748" s="2">
        <v>500</v>
      </c>
      <c r="V748" s="2">
        <v>146</v>
      </c>
      <c r="W748" s="2"/>
      <c r="X748" s="2">
        <v>791</v>
      </c>
    </row>
    <row r="749" spans="1:24" ht="16.5" customHeight="1" x14ac:dyDescent="0.25">
      <c r="A749" s="1" t="s">
        <v>134</v>
      </c>
      <c r="B749" s="3" t="s">
        <v>1723</v>
      </c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>
        <v>15</v>
      </c>
      <c r="O749" s="2"/>
      <c r="P749" s="2">
        <v>108</v>
      </c>
      <c r="Q749" s="2">
        <v>0</v>
      </c>
      <c r="R749" s="2"/>
      <c r="S749" s="2"/>
      <c r="T749" s="2"/>
      <c r="U749" s="2"/>
      <c r="V749" s="2"/>
      <c r="W749" s="2"/>
      <c r="X749" s="2"/>
    </row>
    <row r="750" spans="1:24" ht="16.5" customHeight="1" x14ac:dyDescent="0.25">
      <c r="A750" s="1" t="s">
        <v>134</v>
      </c>
      <c r="B750" s="1" t="s">
        <v>174</v>
      </c>
      <c r="C750" s="1"/>
      <c r="D750" s="2"/>
      <c r="E750" s="2"/>
      <c r="F750" s="2"/>
      <c r="G750" s="2"/>
      <c r="H750" s="2">
        <v>2600</v>
      </c>
      <c r="I750" s="2">
        <v>2000</v>
      </c>
      <c r="J750" s="2"/>
      <c r="K750" s="2">
        <v>2000</v>
      </c>
      <c r="L750" s="2"/>
      <c r="M750" s="2"/>
      <c r="N750" s="2"/>
      <c r="O750" s="2"/>
      <c r="P750" s="2"/>
      <c r="Q750" s="2">
        <v>0</v>
      </c>
      <c r="R750" s="2"/>
      <c r="S750" s="2"/>
      <c r="T750" s="2">
        <v>20400</v>
      </c>
      <c r="U750" s="2"/>
      <c r="V750" s="2"/>
      <c r="W750" s="2"/>
      <c r="X750" s="2"/>
    </row>
    <row r="751" spans="1:24" ht="15.75" customHeight="1" x14ac:dyDescent="0.25">
      <c r="A751" s="1" t="s">
        <v>134</v>
      </c>
      <c r="B751" s="1" t="s">
        <v>1312</v>
      </c>
      <c r="C751" s="1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>
        <v>1824</v>
      </c>
      <c r="U751" s="2"/>
      <c r="V751" s="2"/>
      <c r="W751" s="2"/>
      <c r="X751" s="2"/>
    </row>
    <row r="752" spans="1:24" ht="15.75" customHeight="1" x14ac:dyDescent="0.25">
      <c r="A752" s="1" t="s">
        <v>134</v>
      </c>
      <c r="B752" s="1" t="s">
        <v>175</v>
      </c>
      <c r="C752" s="1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>
        <v>100</v>
      </c>
      <c r="O752" s="2"/>
      <c r="P752" s="2"/>
      <c r="Q752" s="2">
        <v>0</v>
      </c>
      <c r="R752" s="2"/>
      <c r="S752" s="2"/>
      <c r="T752" s="2"/>
      <c r="U752" s="2"/>
      <c r="V752" s="2"/>
      <c r="W752" s="2"/>
      <c r="X752" s="2"/>
    </row>
    <row r="753" spans="1:25" ht="16.5" customHeight="1" x14ac:dyDescent="0.25">
      <c r="A753" s="1" t="s">
        <v>134</v>
      </c>
      <c r="B753" s="1" t="s">
        <v>2212</v>
      </c>
      <c r="C753" s="1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>
        <v>405</v>
      </c>
      <c r="W753" s="2"/>
      <c r="X753" s="2"/>
    </row>
    <row r="754" spans="1:25" ht="15.75" customHeight="1" x14ac:dyDescent="0.25">
      <c r="A754" s="7" t="s">
        <v>942</v>
      </c>
      <c r="B754" s="7" t="s">
        <v>942</v>
      </c>
      <c r="C754" s="7"/>
      <c r="D754" s="9">
        <f t="shared" ref="D754:U754" si="4">SUM(D558:D753)</f>
        <v>878473</v>
      </c>
      <c r="E754" s="9">
        <f t="shared" si="4"/>
        <v>434902</v>
      </c>
      <c r="F754" s="9">
        <f t="shared" si="4"/>
        <v>473139</v>
      </c>
      <c r="G754" s="9">
        <f t="shared" si="4"/>
        <v>877528</v>
      </c>
      <c r="H754" s="9">
        <f t="shared" si="4"/>
        <v>657669</v>
      </c>
      <c r="I754" s="9">
        <f t="shared" si="4"/>
        <v>617507</v>
      </c>
      <c r="J754" s="9">
        <f t="shared" si="4"/>
        <v>857535</v>
      </c>
      <c r="K754" s="9">
        <f t="shared" si="4"/>
        <v>1296780</v>
      </c>
      <c r="L754" s="9">
        <f t="shared" si="4"/>
        <v>1532330</v>
      </c>
      <c r="M754" s="9">
        <f t="shared" si="4"/>
        <v>1799698</v>
      </c>
      <c r="N754" s="9">
        <f t="shared" si="4"/>
        <v>1928063</v>
      </c>
      <c r="O754" s="9">
        <f t="shared" si="4"/>
        <v>1990384</v>
      </c>
      <c r="P754" s="9">
        <f t="shared" si="4"/>
        <v>1586208</v>
      </c>
      <c r="Q754" s="9">
        <f t="shared" si="4"/>
        <v>1066994</v>
      </c>
      <c r="R754" s="9">
        <f t="shared" si="4"/>
        <v>3977929</v>
      </c>
      <c r="S754" s="9">
        <f t="shared" si="4"/>
        <v>5564270</v>
      </c>
      <c r="T754" s="9">
        <f t="shared" si="4"/>
        <v>5915039</v>
      </c>
      <c r="U754" s="9">
        <f t="shared" si="4"/>
        <v>3982100</v>
      </c>
      <c r="V754" s="9">
        <f>SUM(V529:V753)</f>
        <v>7382738</v>
      </c>
      <c r="W754" s="9">
        <f>SUM(W527:W753)</f>
        <v>11556777</v>
      </c>
      <c r="X754" s="9">
        <f>SUM(X527:X753)</f>
        <v>12778275</v>
      </c>
      <c r="Y754" s="6" t="s">
        <v>936</v>
      </c>
    </row>
    <row r="755" spans="1:25" ht="16.5" customHeight="1" x14ac:dyDescent="0.25">
      <c r="A755" s="1" t="s">
        <v>178</v>
      </c>
      <c r="B755" s="4" t="s">
        <v>179</v>
      </c>
      <c r="C755" s="4"/>
      <c r="D755" s="2"/>
      <c r="E755" s="2">
        <v>49</v>
      </c>
      <c r="F755" s="2">
        <v>800</v>
      </c>
      <c r="G755" s="2">
        <v>50</v>
      </c>
      <c r="H755" s="2"/>
      <c r="I755" s="2">
        <f>5000+250</f>
        <v>5250</v>
      </c>
      <c r="J755" s="2"/>
      <c r="K755" s="2"/>
      <c r="L755" s="2">
        <v>11459</v>
      </c>
      <c r="M755" s="2">
        <v>9050</v>
      </c>
      <c r="N755" s="2">
        <v>5920</v>
      </c>
      <c r="O755" s="2"/>
      <c r="P755" s="2"/>
      <c r="Q755" s="2">
        <v>3150</v>
      </c>
      <c r="R755" s="2">
        <v>24710</v>
      </c>
      <c r="S755" s="2">
        <v>17300</v>
      </c>
      <c r="T755" s="2">
        <v>1260</v>
      </c>
      <c r="U755" s="2">
        <v>2250</v>
      </c>
      <c r="V755" s="2">
        <v>2220</v>
      </c>
      <c r="W755" s="2">
        <v>1565</v>
      </c>
      <c r="X755" s="2">
        <v>1020</v>
      </c>
    </row>
    <row r="756" spans="1:25" ht="16.5" customHeight="1" x14ac:dyDescent="0.25">
      <c r="A756" s="1" t="s">
        <v>178</v>
      </c>
      <c r="B756" s="4" t="s">
        <v>2614</v>
      </c>
      <c r="C756" s="4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>
        <v>12</v>
      </c>
      <c r="X756" s="2">
        <v>55</v>
      </c>
    </row>
    <row r="757" spans="1:25" ht="16.5" customHeight="1" x14ac:dyDescent="0.25">
      <c r="A757" s="1" t="s">
        <v>178</v>
      </c>
      <c r="B757" s="4" t="s">
        <v>1060</v>
      </c>
      <c r="C757" s="4"/>
      <c r="D757" s="2">
        <v>80</v>
      </c>
      <c r="E757" s="2">
        <v>80</v>
      </c>
      <c r="F757" s="2">
        <v>190</v>
      </c>
      <c r="G757" s="2">
        <v>190</v>
      </c>
      <c r="H757" s="2"/>
      <c r="I757" s="2">
        <f>100+50</f>
        <v>150</v>
      </c>
      <c r="J757" s="2"/>
      <c r="K757" s="2">
        <v>100</v>
      </c>
      <c r="L757" s="2">
        <v>2250</v>
      </c>
      <c r="M757" s="2">
        <v>7724</v>
      </c>
      <c r="N757" s="2">
        <v>9695</v>
      </c>
      <c r="O757" s="2"/>
      <c r="P757" s="2">
        <v>17</v>
      </c>
      <c r="Q757" s="2">
        <v>2290</v>
      </c>
      <c r="R757" s="2">
        <v>3268</v>
      </c>
      <c r="S757" s="2">
        <v>5327</v>
      </c>
      <c r="T757" s="2">
        <v>13095</v>
      </c>
      <c r="U757" s="2">
        <v>3530</v>
      </c>
      <c r="V757" s="2">
        <v>3740</v>
      </c>
      <c r="W757" s="2">
        <v>3555</v>
      </c>
      <c r="X757" s="2">
        <v>1191</v>
      </c>
    </row>
    <row r="758" spans="1:25" ht="16.5" customHeight="1" x14ac:dyDescent="0.25">
      <c r="A758" s="1" t="s">
        <v>178</v>
      </c>
      <c r="B758" s="4" t="s">
        <v>1205</v>
      </c>
      <c r="C758" s="4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>
        <v>105</v>
      </c>
    </row>
    <row r="759" spans="1:25" ht="16.5" customHeight="1" x14ac:dyDescent="0.25">
      <c r="A759" s="1" t="s">
        <v>178</v>
      </c>
      <c r="B759" s="4" t="s">
        <v>1112</v>
      </c>
      <c r="C759" s="4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>
        <v>50</v>
      </c>
      <c r="S759" s="2"/>
      <c r="T759" s="2"/>
      <c r="U759" s="2"/>
      <c r="V759" s="2"/>
      <c r="W759" s="2"/>
      <c r="X759" s="2"/>
    </row>
    <row r="760" spans="1:25" ht="16.5" customHeight="1" x14ac:dyDescent="0.25">
      <c r="A760" s="1" t="s">
        <v>178</v>
      </c>
      <c r="B760" s="4" t="s">
        <v>2213</v>
      </c>
      <c r="C760" s="4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>
        <v>8000</v>
      </c>
      <c r="W760" s="2"/>
      <c r="X760" s="2"/>
    </row>
    <row r="761" spans="1:25" ht="16.5" customHeight="1" x14ac:dyDescent="0.25">
      <c r="A761" s="1" t="s">
        <v>178</v>
      </c>
      <c r="B761" s="5" t="s">
        <v>1923</v>
      </c>
      <c r="C761" s="5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>
        <v>306</v>
      </c>
      <c r="S761" s="2">
        <v>100</v>
      </c>
      <c r="T761" s="2">
        <v>2688</v>
      </c>
      <c r="U761" s="2"/>
      <c r="V761" s="2"/>
      <c r="W761" s="2">
        <v>2500</v>
      </c>
      <c r="X761" s="2">
        <v>1400</v>
      </c>
    </row>
    <row r="762" spans="1:25" ht="16.5" customHeight="1" x14ac:dyDescent="0.25">
      <c r="A762" s="1" t="s">
        <v>178</v>
      </c>
      <c r="B762" s="4" t="s">
        <v>1113</v>
      </c>
      <c r="C762" s="4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>
        <v>3636</v>
      </c>
      <c r="S762" s="2">
        <v>3210</v>
      </c>
      <c r="T762" s="2">
        <v>600</v>
      </c>
      <c r="U762" s="2">
        <v>600</v>
      </c>
      <c r="V762" s="2">
        <v>600</v>
      </c>
      <c r="W762" s="2">
        <v>462</v>
      </c>
      <c r="X762" s="2"/>
    </row>
    <row r="763" spans="1:25" ht="16.5" customHeight="1" x14ac:dyDescent="0.25">
      <c r="A763" s="1" t="s">
        <v>178</v>
      </c>
      <c r="B763" s="4" t="s">
        <v>180</v>
      </c>
      <c r="C763" s="4"/>
      <c r="D763" s="2">
        <v>630</v>
      </c>
      <c r="E763" s="2"/>
      <c r="F763" s="2">
        <v>10</v>
      </c>
      <c r="G763" s="2">
        <v>300</v>
      </c>
      <c r="H763" s="2">
        <v>800</v>
      </c>
      <c r="I763" s="2"/>
      <c r="J763" s="2"/>
      <c r="K763" s="2">
        <v>13550</v>
      </c>
      <c r="L763" s="2">
        <v>4100</v>
      </c>
      <c r="M763" s="2">
        <v>1750</v>
      </c>
      <c r="N763" s="2">
        <v>580</v>
      </c>
      <c r="O763" s="2"/>
      <c r="P763" s="2"/>
      <c r="Q763" s="2">
        <v>0</v>
      </c>
      <c r="R763" s="2"/>
      <c r="S763" s="2"/>
      <c r="T763" s="2"/>
      <c r="U763" s="2">
        <v>8000</v>
      </c>
      <c r="V763" s="2"/>
      <c r="W763" s="2"/>
      <c r="X763" s="2"/>
    </row>
    <row r="764" spans="1:25" ht="16.5" customHeight="1" x14ac:dyDescent="0.25">
      <c r="A764" s="1" t="s">
        <v>178</v>
      </c>
      <c r="B764" s="4" t="s">
        <v>10</v>
      </c>
      <c r="C764" s="4"/>
      <c r="D764" s="2">
        <v>70</v>
      </c>
      <c r="E764" s="2"/>
      <c r="F764" s="2"/>
      <c r="G764" s="2"/>
      <c r="H764" s="2"/>
      <c r="I764" s="2"/>
      <c r="J764" s="2"/>
      <c r="K764" s="2"/>
      <c r="L764" s="2"/>
      <c r="M764" s="2"/>
      <c r="N764" s="2">
        <v>8712</v>
      </c>
      <c r="O764" s="2"/>
      <c r="P764" s="2">
        <v>40</v>
      </c>
      <c r="Q764" s="2">
        <v>6570</v>
      </c>
      <c r="R764" s="2">
        <v>20</v>
      </c>
      <c r="S764" s="2">
        <v>4110</v>
      </c>
      <c r="T764" s="2"/>
      <c r="U764" s="2"/>
      <c r="V764" s="2">
        <v>230</v>
      </c>
      <c r="W764" s="2">
        <v>147</v>
      </c>
      <c r="X764" s="2"/>
    </row>
    <row r="765" spans="1:25" ht="16.5" customHeight="1" x14ac:dyDescent="0.25">
      <c r="A765" s="1" t="s">
        <v>178</v>
      </c>
      <c r="B765" s="4" t="s">
        <v>1114</v>
      </c>
      <c r="C765" s="4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>
        <v>50</v>
      </c>
      <c r="S765" s="2"/>
      <c r="T765" s="2"/>
      <c r="U765" s="2"/>
      <c r="V765" s="2"/>
      <c r="W765" s="2"/>
      <c r="X765" s="2"/>
    </row>
    <row r="766" spans="1:25" ht="17.25" customHeight="1" x14ac:dyDescent="0.25">
      <c r="A766" s="7" t="s">
        <v>943</v>
      </c>
      <c r="B766" s="7" t="s">
        <v>943</v>
      </c>
      <c r="C766" s="7"/>
      <c r="D766" s="9">
        <f t="shared" ref="D766:P766" si="5">SUM(D755:D764)</f>
        <v>780</v>
      </c>
      <c r="E766" s="9">
        <f t="shared" si="5"/>
        <v>129</v>
      </c>
      <c r="F766" s="9">
        <f t="shared" si="5"/>
        <v>1000</v>
      </c>
      <c r="G766" s="9">
        <f t="shared" si="5"/>
        <v>540</v>
      </c>
      <c r="H766" s="9">
        <f t="shared" si="5"/>
        <v>800</v>
      </c>
      <c r="I766" s="9">
        <f t="shared" si="5"/>
        <v>5400</v>
      </c>
      <c r="J766" s="9">
        <f t="shared" si="5"/>
        <v>0</v>
      </c>
      <c r="K766" s="9">
        <f t="shared" si="5"/>
        <v>13650</v>
      </c>
      <c r="L766" s="9">
        <f t="shared" si="5"/>
        <v>17809</v>
      </c>
      <c r="M766" s="9">
        <f t="shared" si="5"/>
        <v>18524</v>
      </c>
      <c r="N766" s="9">
        <f t="shared" si="5"/>
        <v>24907</v>
      </c>
      <c r="O766" s="9">
        <f t="shared" si="5"/>
        <v>0</v>
      </c>
      <c r="P766" s="9">
        <f t="shared" si="5"/>
        <v>57</v>
      </c>
      <c r="Q766" s="9">
        <v>12010</v>
      </c>
      <c r="R766" s="9">
        <f t="shared" ref="R766:V766" si="6">SUM(R755:R765)</f>
        <v>32040</v>
      </c>
      <c r="S766" s="9">
        <f t="shared" si="6"/>
        <v>30047</v>
      </c>
      <c r="T766" s="9">
        <f t="shared" si="6"/>
        <v>17643</v>
      </c>
      <c r="U766" s="9">
        <f t="shared" si="6"/>
        <v>14380</v>
      </c>
      <c r="V766" s="9">
        <f t="shared" si="6"/>
        <v>14790</v>
      </c>
      <c r="W766" s="9">
        <f t="shared" ref="W766" si="7">SUM(W755:W765)</f>
        <v>8241</v>
      </c>
      <c r="X766" s="9">
        <f>SUM(X755:X765)</f>
        <v>3771</v>
      </c>
      <c r="Y766" s="6" t="s">
        <v>936</v>
      </c>
    </row>
    <row r="767" spans="1:25" s="43" customFormat="1" ht="17.25" customHeight="1" x14ac:dyDescent="0.25">
      <c r="A767" s="1" t="s">
        <v>181</v>
      </c>
      <c r="B767" s="3" t="s">
        <v>2828</v>
      </c>
      <c r="C767" s="3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>
        <v>3</v>
      </c>
      <c r="Y767" s="44"/>
    </row>
    <row r="768" spans="1:25" s="43" customFormat="1" ht="17.25" customHeight="1" x14ac:dyDescent="0.25">
      <c r="A768" s="1" t="s">
        <v>181</v>
      </c>
      <c r="B768" s="3" t="s">
        <v>2829</v>
      </c>
      <c r="C768" s="3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>
        <v>2</v>
      </c>
      <c r="Y768" s="44"/>
    </row>
    <row r="769" spans="1:26" ht="16.5" customHeight="1" x14ac:dyDescent="0.25">
      <c r="A769" s="1" t="s">
        <v>181</v>
      </c>
      <c r="B769" s="4" t="s">
        <v>1061</v>
      </c>
      <c r="C769" s="4"/>
      <c r="D769" s="2">
        <v>373513</v>
      </c>
      <c r="E769" s="2">
        <v>491622</v>
      </c>
      <c r="F769" s="2">
        <v>703541</v>
      </c>
      <c r="G769" s="2">
        <v>827364</v>
      </c>
      <c r="H769" s="2">
        <v>1308081</v>
      </c>
      <c r="I769" s="2">
        <v>2372009</v>
      </c>
      <c r="J769" s="2">
        <v>1703603</v>
      </c>
      <c r="K769" s="2">
        <v>838459</v>
      </c>
      <c r="L769" s="2">
        <v>536585</v>
      </c>
      <c r="M769" s="2">
        <v>373348</v>
      </c>
      <c r="N769" s="2">
        <v>612801</v>
      </c>
      <c r="O769" s="2">
        <v>393727</v>
      </c>
      <c r="P769" s="2">
        <v>108887</v>
      </c>
      <c r="Q769" s="2">
        <v>237220</v>
      </c>
      <c r="R769" s="2">
        <v>970532</v>
      </c>
      <c r="S769" s="2">
        <v>1121444</v>
      </c>
      <c r="T769" s="2">
        <v>929116</v>
      </c>
      <c r="U769" s="2">
        <v>502109</v>
      </c>
      <c r="V769" s="2">
        <v>637532</v>
      </c>
      <c r="W769" s="2">
        <v>522109</v>
      </c>
      <c r="X769" s="2">
        <v>846120</v>
      </c>
    </row>
    <row r="770" spans="1:26" ht="16.5" customHeight="1" x14ac:dyDescent="0.25">
      <c r="A770" s="1" t="s">
        <v>181</v>
      </c>
      <c r="B770" s="4" t="s">
        <v>1551</v>
      </c>
      <c r="C770" s="4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>
        <v>3257</v>
      </c>
      <c r="T770" s="2"/>
      <c r="U770" s="2"/>
      <c r="V770" s="2"/>
      <c r="W770" s="2"/>
      <c r="X770" s="2"/>
    </row>
    <row r="771" spans="1:26" ht="16.5" customHeight="1" x14ac:dyDescent="0.25">
      <c r="A771" s="1" t="s">
        <v>181</v>
      </c>
      <c r="B771" s="4" t="s">
        <v>2826</v>
      </c>
      <c r="C771" s="4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>
        <v>420</v>
      </c>
    </row>
    <row r="772" spans="1:26" ht="16.5" customHeight="1" x14ac:dyDescent="0.25">
      <c r="A772" s="1" t="s">
        <v>181</v>
      </c>
      <c r="B772" s="4" t="s">
        <v>2827</v>
      </c>
      <c r="C772" s="4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>
        <v>10</v>
      </c>
    </row>
    <row r="773" spans="1:26" ht="16.5" customHeight="1" x14ac:dyDescent="0.25">
      <c r="A773" s="1" t="s">
        <v>181</v>
      </c>
      <c r="B773" s="4" t="s">
        <v>2215</v>
      </c>
      <c r="C773" s="4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>
        <v>1800</v>
      </c>
      <c r="W773" s="2">
        <v>900</v>
      </c>
      <c r="X773" s="2"/>
    </row>
    <row r="774" spans="1:26" ht="16.5" customHeight="1" x14ac:dyDescent="0.25">
      <c r="A774" s="1" t="s">
        <v>181</v>
      </c>
      <c r="B774" s="4" t="s">
        <v>2624</v>
      </c>
      <c r="C774" s="4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>
        <v>400</v>
      </c>
      <c r="X774" s="2"/>
    </row>
    <row r="775" spans="1:26" ht="16.5" customHeight="1" x14ac:dyDescent="0.25">
      <c r="A775" s="1" t="s">
        <v>181</v>
      </c>
      <c r="B775" s="4" t="s">
        <v>10</v>
      </c>
      <c r="C775" s="4"/>
      <c r="D775" s="2">
        <v>11267</v>
      </c>
      <c r="E775" s="2"/>
      <c r="F775" s="2">
        <v>15</v>
      </c>
      <c r="G775" s="2"/>
      <c r="H775" s="2"/>
      <c r="I775" s="2"/>
      <c r="J775" s="2"/>
      <c r="K775" s="2"/>
      <c r="L775" s="2">
        <v>10440</v>
      </c>
      <c r="M775" s="2"/>
      <c r="N775" s="2"/>
      <c r="O775" s="2">
        <v>25</v>
      </c>
      <c r="P775" s="2"/>
      <c r="Q775" s="2">
        <v>0</v>
      </c>
      <c r="R775" s="2"/>
      <c r="S775" s="2"/>
      <c r="T775" s="2"/>
      <c r="U775" s="2"/>
      <c r="V775" s="2"/>
      <c r="W775" s="2"/>
      <c r="X775" s="2"/>
    </row>
    <row r="776" spans="1:26" ht="16.5" customHeight="1" x14ac:dyDescent="0.25">
      <c r="A776" s="1" t="s">
        <v>181</v>
      </c>
      <c r="B776" s="4" t="s">
        <v>1062</v>
      </c>
      <c r="C776" s="4"/>
      <c r="D776" s="2">
        <v>4200</v>
      </c>
      <c r="E776" s="2">
        <v>1200</v>
      </c>
      <c r="F776" s="2">
        <v>2400</v>
      </c>
      <c r="G776" s="2">
        <v>2650</v>
      </c>
      <c r="H776" s="2">
        <v>1200</v>
      </c>
      <c r="I776" s="2">
        <v>778</v>
      </c>
      <c r="J776" s="2">
        <v>1000</v>
      </c>
      <c r="K776" s="2">
        <v>5300</v>
      </c>
      <c r="L776" s="2"/>
      <c r="M776" s="2"/>
      <c r="N776" s="2"/>
      <c r="O776" s="2"/>
      <c r="P776" s="2"/>
      <c r="Q776" s="2">
        <v>0</v>
      </c>
      <c r="R776" s="2"/>
      <c r="S776" s="2"/>
      <c r="T776" s="2"/>
      <c r="U776" s="2"/>
      <c r="V776" s="2"/>
      <c r="W776" s="2"/>
      <c r="X776" s="2"/>
    </row>
    <row r="777" spans="1:26" ht="16.5" customHeight="1" x14ac:dyDescent="0.25">
      <c r="A777" s="1" t="s">
        <v>181</v>
      </c>
      <c r="B777" s="4" t="s">
        <v>2216</v>
      </c>
      <c r="C777" s="4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>
        <v>1500</v>
      </c>
      <c r="W777" s="2">
        <v>1200</v>
      </c>
      <c r="X777" s="2"/>
    </row>
    <row r="778" spans="1:26" ht="16.5" customHeight="1" x14ac:dyDescent="0.25">
      <c r="A778" s="1" t="s">
        <v>181</v>
      </c>
      <c r="B778" s="4" t="s">
        <v>2214</v>
      </c>
      <c r="C778" s="4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>
        <v>2000</v>
      </c>
      <c r="W778" s="2">
        <v>1100</v>
      </c>
      <c r="X778" s="2"/>
    </row>
    <row r="779" spans="1:26" ht="16.5" customHeight="1" x14ac:dyDescent="0.25">
      <c r="A779" s="1" t="s">
        <v>181</v>
      </c>
      <c r="B779" s="4" t="s">
        <v>2615</v>
      </c>
      <c r="C779" s="4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>
        <v>300</v>
      </c>
      <c r="X779" s="2"/>
    </row>
    <row r="780" spans="1:26" ht="16.5" customHeight="1" x14ac:dyDescent="0.25">
      <c r="A780" s="7" t="s">
        <v>944</v>
      </c>
      <c r="B780" s="7" t="s">
        <v>944</v>
      </c>
      <c r="C780" s="7"/>
      <c r="D780" s="9">
        <f t="shared" ref="D780:V780" si="8">SUM(D769:D778)</f>
        <v>388980</v>
      </c>
      <c r="E780" s="9">
        <f t="shared" si="8"/>
        <v>492822</v>
      </c>
      <c r="F780" s="9">
        <f t="shared" si="8"/>
        <v>705956</v>
      </c>
      <c r="G780" s="9">
        <f t="shared" si="8"/>
        <v>830014</v>
      </c>
      <c r="H780" s="9">
        <f t="shared" si="8"/>
        <v>1309281</v>
      </c>
      <c r="I780" s="9">
        <f t="shared" si="8"/>
        <v>2372787</v>
      </c>
      <c r="J780" s="9">
        <f t="shared" si="8"/>
        <v>1704603</v>
      </c>
      <c r="K780" s="9">
        <f t="shared" si="8"/>
        <v>843759</v>
      </c>
      <c r="L780" s="9">
        <f t="shared" si="8"/>
        <v>547025</v>
      </c>
      <c r="M780" s="9">
        <f t="shared" si="8"/>
        <v>373348</v>
      </c>
      <c r="N780" s="9">
        <f t="shared" si="8"/>
        <v>612801</v>
      </c>
      <c r="O780" s="9">
        <f t="shared" si="8"/>
        <v>393752</v>
      </c>
      <c r="P780" s="9">
        <f t="shared" si="8"/>
        <v>108887</v>
      </c>
      <c r="Q780" s="9">
        <f t="shared" si="8"/>
        <v>237220</v>
      </c>
      <c r="R780" s="9">
        <f t="shared" si="8"/>
        <v>970532</v>
      </c>
      <c r="S780" s="9">
        <f t="shared" si="8"/>
        <v>1124701</v>
      </c>
      <c r="T780" s="9">
        <f t="shared" si="8"/>
        <v>929116</v>
      </c>
      <c r="U780" s="9">
        <f t="shared" si="8"/>
        <v>502109</v>
      </c>
      <c r="V780" s="9">
        <f t="shared" si="8"/>
        <v>642832</v>
      </c>
      <c r="W780" s="9">
        <f>SUM(W769:W779)</f>
        <v>526009</v>
      </c>
      <c r="X780" s="9">
        <f>SUM(X767:X779)</f>
        <v>846555</v>
      </c>
      <c r="Y780" s="6" t="s">
        <v>936</v>
      </c>
      <c r="Z780" s="46"/>
    </row>
    <row r="781" spans="1:26" s="43" customFormat="1" ht="16.5" customHeight="1" x14ac:dyDescent="0.25">
      <c r="A781" s="1" t="s">
        <v>219</v>
      </c>
      <c r="B781" s="1" t="s">
        <v>2217</v>
      </c>
      <c r="C781" s="1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10">
        <v>2979</v>
      </c>
      <c r="W781" s="10">
        <v>3518</v>
      </c>
      <c r="X781" s="10"/>
      <c r="Y781" s="44"/>
    </row>
    <row r="782" spans="1:26" s="43" customFormat="1" ht="16.5" customHeight="1" x14ac:dyDescent="0.25">
      <c r="A782" s="1" t="s">
        <v>219</v>
      </c>
      <c r="B782" s="1" t="s">
        <v>218</v>
      </c>
      <c r="C782" s="1"/>
      <c r="D782" s="2"/>
      <c r="E782" s="2"/>
      <c r="F782" s="2"/>
      <c r="G782" s="2"/>
      <c r="H782" s="2"/>
      <c r="I782" s="2"/>
      <c r="J782" s="2"/>
      <c r="K782" s="2"/>
      <c r="L782" s="2"/>
      <c r="M782" s="2">
        <v>9550</v>
      </c>
      <c r="N782" s="2"/>
      <c r="O782" s="2"/>
      <c r="P782" s="2"/>
      <c r="Q782" s="2">
        <v>0</v>
      </c>
      <c r="R782" s="2"/>
      <c r="S782" s="2"/>
      <c r="T782" s="2"/>
      <c r="U782" s="2"/>
      <c r="V782" s="2"/>
      <c r="W782" s="2"/>
      <c r="X782" s="2"/>
      <c r="Y782" s="44"/>
    </row>
    <row r="783" spans="1:26" ht="16.5" customHeight="1" x14ac:dyDescent="0.25">
      <c r="A783" s="1" t="s">
        <v>219</v>
      </c>
      <c r="B783" s="1" t="s">
        <v>183</v>
      </c>
      <c r="C783" s="1"/>
      <c r="D783" s="2">
        <v>28691</v>
      </c>
      <c r="E783" s="2">
        <v>15304</v>
      </c>
      <c r="F783" s="2">
        <v>30197</v>
      </c>
      <c r="G783" s="2">
        <v>11823</v>
      </c>
      <c r="H783" s="2">
        <v>29964</v>
      </c>
      <c r="I783" s="2">
        <v>4039</v>
      </c>
      <c r="J783" s="2">
        <v>1500</v>
      </c>
      <c r="K783" s="2"/>
      <c r="L783" s="2"/>
      <c r="M783" s="2">
        <v>76</v>
      </c>
      <c r="N783" s="2">
        <v>1200</v>
      </c>
      <c r="O783" s="2">
        <v>955</v>
      </c>
      <c r="P783" s="2">
        <v>262</v>
      </c>
      <c r="Q783" s="2">
        <v>0</v>
      </c>
      <c r="R783" s="2"/>
      <c r="S783" s="2"/>
      <c r="T783" s="2"/>
      <c r="U783" s="2">
        <v>2000</v>
      </c>
      <c r="V783" s="10"/>
      <c r="W783" s="10"/>
      <c r="X783" s="10"/>
    </row>
    <row r="784" spans="1:26" ht="16.5" customHeight="1" x14ac:dyDescent="0.25">
      <c r="A784" s="1" t="s">
        <v>219</v>
      </c>
      <c r="B784" s="1" t="s">
        <v>184</v>
      </c>
      <c r="C784" s="1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>
        <v>208811</v>
      </c>
      <c r="O784" s="2">
        <v>216162</v>
      </c>
      <c r="P784" s="2">
        <v>85314</v>
      </c>
      <c r="Q784" s="2">
        <v>68065</v>
      </c>
      <c r="R784" s="2">
        <v>118910</v>
      </c>
      <c r="S784" s="2">
        <v>120782</v>
      </c>
      <c r="T784" s="2">
        <v>123062</v>
      </c>
      <c r="U784" s="2">
        <v>61145</v>
      </c>
      <c r="V784" s="10">
        <v>74826</v>
      </c>
      <c r="W784" s="10">
        <v>66821</v>
      </c>
      <c r="X784" s="10">
        <v>104792</v>
      </c>
    </row>
    <row r="785" spans="1:25" ht="16.5" customHeight="1" x14ac:dyDescent="0.25">
      <c r="A785" s="1" t="s">
        <v>219</v>
      </c>
      <c r="B785" s="3" t="s">
        <v>1724</v>
      </c>
      <c r="C785" s="3" t="s">
        <v>1924</v>
      </c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>
        <v>79</v>
      </c>
      <c r="U785" s="12"/>
      <c r="V785" s="12">
        <v>3520</v>
      </c>
      <c r="W785" s="12">
        <v>12596</v>
      </c>
      <c r="X785" s="12">
        <v>13760</v>
      </c>
    </row>
    <row r="786" spans="1:25" ht="16.5" customHeight="1" x14ac:dyDescent="0.25">
      <c r="A786" s="1" t="s">
        <v>219</v>
      </c>
      <c r="B786" s="1" t="s">
        <v>12</v>
      </c>
      <c r="C786" s="1"/>
      <c r="D786" s="2">
        <v>26722</v>
      </c>
      <c r="E786" s="2">
        <v>5656</v>
      </c>
      <c r="F786" s="2">
        <v>18000</v>
      </c>
      <c r="G786" s="2">
        <v>1500</v>
      </c>
      <c r="H786" s="2"/>
      <c r="I786" s="2">
        <v>2000</v>
      </c>
      <c r="J786" s="2">
        <v>2000</v>
      </c>
      <c r="K786" s="2">
        <v>1400</v>
      </c>
      <c r="L786" s="2">
        <v>600</v>
      </c>
      <c r="M786" s="2">
        <v>649</v>
      </c>
      <c r="N786" s="2">
        <v>600</v>
      </c>
      <c r="O786" s="2"/>
      <c r="P786" s="2"/>
      <c r="Q786" s="2">
        <v>0</v>
      </c>
      <c r="R786" s="2"/>
      <c r="S786" s="2"/>
      <c r="T786" s="2"/>
      <c r="U786" s="2"/>
      <c r="V786" s="10"/>
      <c r="W786" s="10"/>
      <c r="X786" s="10"/>
    </row>
    <row r="787" spans="1:25" s="43" customFormat="1" ht="16.5" customHeight="1" x14ac:dyDescent="0.25">
      <c r="A787" s="1" t="s">
        <v>219</v>
      </c>
      <c r="B787" s="3" t="s">
        <v>1314</v>
      </c>
      <c r="C787" s="3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>
        <v>800</v>
      </c>
      <c r="U787" s="12">
        <v>5000</v>
      </c>
      <c r="V787" s="12"/>
      <c r="W787" s="12">
        <v>200</v>
      </c>
      <c r="X787" s="12">
        <v>682</v>
      </c>
      <c r="Y787" s="44"/>
    </row>
    <row r="788" spans="1:25" ht="16.5" customHeight="1" x14ac:dyDescent="0.25">
      <c r="A788" s="1" t="s">
        <v>219</v>
      </c>
      <c r="B788" s="1" t="s">
        <v>1725</v>
      </c>
      <c r="C788" s="1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>
        <v>5532</v>
      </c>
      <c r="O788" s="2"/>
      <c r="P788" s="2">
        <v>2288</v>
      </c>
      <c r="Q788" s="2">
        <v>1555</v>
      </c>
      <c r="R788" s="2">
        <v>19200</v>
      </c>
      <c r="S788" s="2"/>
      <c r="T788" s="2"/>
      <c r="U788" s="2"/>
      <c r="V788" s="10"/>
      <c r="W788" s="10"/>
      <c r="X788" s="10"/>
    </row>
    <row r="789" spans="1:25" ht="16.5" customHeight="1" x14ac:dyDescent="0.25">
      <c r="A789" s="1" t="s">
        <v>219</v>
      </c>
      <c r="B789" s="1" t="s">
        <v>185</v>
      </c>
      <c r="C789" s="1"/>
      <c r="D789" s="2"/>
      <c r="E789" s="2"/>
      <c r="F789" s="2"/>
      <c r="G789" s="2"/>
      <c r="H789" s="2"/>
      <c r="I789" s="2"/>
      <c r="J789" s="2"/>
      <c r="K789" s="2"/>
      <c r="L789" s="2">
        <v>100</v>
      </c>
      <c r="M789" s="2"/>
      <c r="N789" s="2">
        <v>100</v>
      </c>
      <c r="O789" s="2"/>
      <c r="P789" s="2"/>
      <c r="Q789" s="2">
        <v>0</v>
      </c>
      <c r="R789" s="2"/>
      <c r="S789" s="2"/>
      <c r="T789" s="2"/>
      <c r="U789" s="2"/>
      <c r="V789" s="10"/>
      <c r="W789" s="10"/>
      <c r="X789" s="10"/>
    </row>
    <row r="790" spans="1:25" s="43" customFormat="1" ht="16.5" customHeight="1" x14ac:dyDescent="0.25">
      <c r="A790" s="1" t="s">
        <v>219</v>
      </c>
      <c r="B790" s="3" t="s">
        <v>1063</v>
      </c>
      <c r="C790" s="3"/>
      <c r="D790" s="10">
        <v>135877</v>
      </c>
      <c r="E790" s="2">
        <v>87661</v>
      </c>
      <c r="F790" s="2">
        <v>113418</v>
      </c>
      <c r="G790" s="2">
        <v>95403</v>
      </c>
      <c r="H790" s="2">
        <v>42304</v>
      </c>
      <c r="I790" s="2">
        <v>87809</v>
      </c>
      <c r="J790" s="2">
        <v>27202</v>
      </c>
      <c r="K790" s="2">
        <v>85073</v>
      </c>
      <c r="L790" s="2">
        <v>32976</v>
      </c>
      <c r="M790" s="2">
        <v>37329</v>
      </c>
      <c r="N790" s="2">
        <v>56191</v>
      </c>
      <c r="O790" s="2">
        <v>136535</v>
      </c>
      <c r="P790" s="2">
        <v>25902</v>
      </c>
      <c r="Q790" s="2">
        <v>8600</v>
      </c>
      <c r="R790" s="2">
        <v>26823</v>
      </c>
      <c r="S790" s="2">
        <v>18758</v>
      </c>
      <c r="T790" s="2">
        <v>29939</v>
      </c>
      <c r="U790" s="2">
        <v>12900</v>
      </c>
      <c r="V790" s="10">
        <v>19050</v>
      </c>
      <c r="W790" s="10">
        <v>6695</v>
      </c>
      <c r="X790" s="10">
        <v>27499</v>
      </c>
      <c r="Y790" s="44"/>
    </row>
    <row r="791" spans="1:25" ht="16.5" customHeight="1" x14ac:dyDescent="0.25">
      <c r="A791" s="1" t="s">
        <v>219</v>
      </c>
      <c r="B791" s="1" t="s">
        <v>186</v>
      </c>
      <c r="C791" s="1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>
        <v>32271</v>
      </c>
      <c r="O791" s="2">
        <v>195</v>
      </c>
      <c r="P791" s="2">
        <v>24363</v>
      </c>
      <c r="Q791" s="2">
        <v>24769</v>
      </c>
      <c r="R791" s="2">
        <v>960</v>
      </c>
      <c r="S791" s="2"/>
      <c r="T791" s="2"/>
      <c r="U791" s="2"/>
      <c r="V791" s="10"/>
      <c r="W791" s="10"/>
      <c r="X791" s="10"/>
    </row>
    <row r="792" spans="1:25" ht="16.5" customHeight="1" x14ac:dyDescent="0.25">
      <c r="A792" s="1" t="s">
        <v>219</v>
      </c>
      <c r="B792" s="1" t="s">
        <v>1726</v>
      </c>
      <c r="C792" s="1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>
        <v>4721</v>
      </c>
      <c r="U792" s="2">
        <v>1912</v>
      </c>
      <c r="V792" s="10">
        <v>51</v>
      </c>
      <c r="W792" s="10"/>
      <c r="X792" s="10"/>
    </row>
    <row r="793" spans="1:25" ht="16.5" customHeight="1" x14ac:dyDescent="0.25">
      <c r="A793" s="1" t="s">
        <v>219</v>
      </c>
      <c r="B793" s="1" t="s">
        <v>188</v>
      </c>
      <c r="C793" s="1"/>
      <c r="D793" s="2">
        <v>5198</v>
      </c>
      <c r="E793" s="2">
        <v>5198</v>
      </c>
      <c r="F793" s="2"/>
      <c r="G793" s="2">
        <v>7335</v>
      </c>
      <c r="H793" s="2">
        <v>151</v>
      </c>
      <c r="I793" s="2"/>
      <c r="J793" s="2"/>
      <c r="K793" s="2"/>
      <c r="L793" s="2"/>
      <c r="M793" s="2"/>
      <c r="N793" s="2"/>
      <c r="O793" s="2"/>
      <c r="P793" s="2"/>
      <c r="Q793" s="2">
        <v>0</v>
      </c>
      <c r="R793" s="2"/>
      <c r="S793" s="2"/>
      <c r="T793" s="2"/>
      <c r="U793" s="2"/>
      <c r="V793" s="10"/>
      <c r="W793" s="10"/>
      <c r="X793" s="10"/>
    </row>
    <row r="794" spans="1:25" ht="16.5" customHeight="1" x14ac:dyDescent="0.25">
      <c r="A794" s="1" t="s">
        <v>219</v>
      </c>
      <c r="B794" s="3" t="s">
        <v>187</v>
      </c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>
        <v>1206</v>
      </c>
      <c r="N794" s="2">
        <v>11500</v>
      </c>
      <c r="O794" s="2">
        <v>3981</v>
      </c>
      <c r="P794" s="2">
        <v>4380</v>
      </c>
      <c r="Q794" s="2">
        <v>0</v>
      </c>
      <c r="R794" s="2">
        <v>5933</v>
      </c>
      <c r="S794" s="2"/>
      <c r="T794" s="2">
        <v>12450</v>
      </c>
      <c r="U794" s="2"/>
      <c r="V794" s="10">
        <v>6703</v>
      </c>
      <c r="W794" s="10">
        <v>341</v>
      </c>
      <c r="X794" s="10">
        <v>879</v>
      </c>
    </row>
    <row r="795" spans="1:25" ht="16.5" customHeight="1" x14ac:dyDescent="0.25">
      <c r="A795" s="1" t="s">
        <v>219</v>
      </c>
      <c r="B795" s="3" t="s">
        <v>220</v>
      </c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>
        <v>207</v>
      </c>
      <c r="P795" s="2">
        <v>16193</v>
      </c>
      <c r="Q795" s="2">
        <v>1541</v>
      </c>
      <c r="R795" s="2">
        <v>10917</v>
      </c>
      <c r="S795" s="2"/>
      <c r="T795" s="2"/>
      <c r="U795" s="2"/>
      <c r="V795" s="2"/>
      <c r="W795" s="2"/>
      <c r="X795" s="2">
        <v>483</v>
      </c>
    </row>
    <row r="796" spans="1:25" ht="16.5" customHeight="1" x14ac:dyDescent="0.25">
      <c r="A796" s="1" t="s">
        <v>219</v>
      </c>
      <c r="B796" s="3" t="s">
        <v>1727</v>
      </c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>
        <v>5763</v>
      </c>
      <c r="N796" s="2"/>
      <c r="O796" s="2">
        <v>132000</v>
      </c>
      <c r="P796" s="2">
        <v>4640</v>
      </c>
      <c r="Q796" s="2">
        <v>2500</v>
      </c>
      <c r="R796" s="2">
        <v>200</v>
      </c>
      <c r="S796" s="2"/>
      <c r="T796" s="2">
        <v>5842</v>
      </c>
      <c r="U796" s="2">
        <v>50</v>
      </c>
      <c r="V796" s="2"/>
      <c r="W796" s="2"/>
      <c r="X796" s="2">
        <v>3112</v>
      </c>
    </row>
    <row r="797" spans="1:25" ht="16.5" customHeight="1" x14ac:dyDescent="0.25">
      <c r="A797" s="1" t="s">
        <v>219</v>
      </c>
      <c r="B797" s="3" t="s">
        <v>189</v>
      </c>
      <c r="C797" s="3"/>
      <c r="D797" s="2"/>
      <c r="E797" s="2"/>
      <c r="F797" s="2"/>
      <c r="G797" s="2"/>
      <c r="H797" s="2"/>
      <c r="I797" s="2"/>
      <c r="J797" s="2"/>
      <c r="K797" s="2"/>
      <c r="L797" s="2">
        <v>68</v>
      </c>
      <c r="M797" s="2"/>
      <c r="N797" s="2">
        <v>68</v>
      </c>
      <c r="O797" s="2"/>
      <c r="P797" s="2"/>
      <c r="Q797" s="2">
        <v>0</v>
      </c>
      <c r="R797" s="2"/>
      <c r="S797" s="2"/>
      <c r="T797" s="2"/>
      <c r="U797" s="2"/>
      <c r="V797" s="2"/>
      <c r="W797" s="2"/>
      <c r="X797" s="2"/>
    </row>
    <row r="798" spans="1:25" ht="16.5" customHeight="1" x14ac:dyDescent="0.25">
      <c r="A798" s="1" t="s">
        <v>219</v>
      </c>
      <c r="B798" s="3" t="s">
        <v>235</v>
      </c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>
        <v>739</v>
      </c>
      <c r="P798" s="2"/>
      <c r="Q798" s="2">
        <v>0</v>
      </c>
      <c r="R798" s="2"/>
      <c r="S798" s="2"/>
      <c r="T798" s="2"/>
      <c r="U798" s="2"/>
      <c r="V798" s="2"/>
      <c r="W798" s="2"/>
      <c r="X798" s="2"/>
    </row>
    <row r="799" spans="1:25" ht="16.5" customHeight="1" x14ac:dyDescent="0.25">
      <c r="A799" s="1" t="s">
        <v>219</v>
      </c>
      <c r="B799" s="3" t="s">
        <v>236</v>
      </c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>
        <v>1200</v>
      </c>
      <c r="P799" s="2"/>
      <c r="Q799" s="2">
        <v>0</v>
      </c>
      <c r="R799" s="2"/>
      <c r="S799" s="2"/>
      <c r="T799" s="2"/>
      <c r="U799" s="2"/>
      <c r="V799" s="2"/>
      <c r="W799" s="2"/>
      <c r="X799" s="2"/>
    </row>
    <row r="800" spans="1:25" ht="16.5" customHeight="1" x14ac:dyDescent="0.25">
      <c r="A800" s="1" t="s">
        <v>219</v>
      </c>
      <c r="B800" s="3" t="s">
        <v>2218</v>
      </c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>
        <v>5812</v>
      </c>
      <c r="S800" s="2">
        <v>4860</v>
      </c>
      <c r="T800" s="2">
        <v>3056</v>
      </c>
      <c r="U800" s="2">
        <v>3056</v>
      </c>
      <c r="V800" s="2">
        <v>3056</v>
      </c>
      <c r="W800" s="2"/>
      <c r="X800" s="2"/>
    </row>
    <row r="801" spans="1:24" ht="16.5" customHeight="1" x14ac:dyDescent="0.25">
      <c r="A801" s="1" t="s">
        <v>219</v>
      </c>
      <c r="B801" s="1" t="s">
        <v>237</v>
      </c>
      <c r="C801" s="1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>
        <v>6900</v>
      </c>
      <c r="P801" s="2"/>
      <c r="Q801" s="2">
        <v>0</v>
      </c>
      <c r="R801" s="2"/>
      <c r="S801" s="2"/>
      <c r="T801" s="2"/>
      <c r="U801" s="2"/>
      <c r="V801" s="2"/>
      <c r="W801" s="2"/>
      <c r="X801" s="2"/>
    </row>
    <row r="802" spans="1:24" ht="16.5" customHeight="1" x14ac:dyDescent="0.25">
      <c r="A802" s="1" t="s">
        <v>219</v>
      </c>
      <c r="B802" s="1" t="s">
        <v>238</v>
      </c>
      <c r="C802" s="1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>
        <v>5111</v>
      </c>
      <c r="P802" s="2"/>
      <c r="Q802" s="2">
        <v>0</v>
      </c>
      <c r="R802" s="2">
        <v>3091</v>
      </c>
      <c r="S802" s="2">
        <v>2500</v>
      </c>
      <c r="T802" s="2">
        <v>1547</v>
      </c>
      <c r="U802" s="2">
        <v>1547</v>
      </c>
      <c r="V802" s="2"/>
      <c r="W802" s="2"/>
      <c r="X802" s="2"/>
    </row>
    <row r="803" spans="1:24" ht="16.5" customHeight="1" x14ac:dyDescent="0.25">
      <c r="A803" s="1" t="s">
        <v>219</v>
      </c>
      <c r="B803" s="1" t="s">
        <v>239</v>
      </c>
      <c r="C803" s="1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>
        <v>4100</v>
      </c>
      <c r="P803" s="2"/>
      <c r="Q803" s="2">
        <v>0</v>
      </c>
      <c r="R803" s="2">
        <v>1900</v>
      </c>
      <c r="S803" s="2">
        <v>1500</v>
      </c>
      <c r="T803" s="2">
        <v>1001</v>
      </c>
      <c r="U803" s="2">
        <v>1001</v>
      </c>
      <c r="V803" s="2"/>
      <c r="W803" s="2"/>
      <c r="X803" s="2"/>
    </row>
    <row r="804" spans="1:24" ht="16.5" customHeight="1" x14ac:dyDescent="0.25">
      <c r="A804" s="1" t="s">
        <v>219</v>
      </c>
      <c r="B804" s="1" t="s">
        <v>240</v>
      </c>
      <c r="C804" s="1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>
        <v>6896</v>
      </c>
      <c r="P804" s="2"/>
      <c r="Q804" s="2">
        <v>0</v>
      </c>
      <c r="R804" s="2">
        <v>3166</v>
      </c>
      <c r="S804" s="2"/>
      <c r="T804" s="2"/>
      <c r="U804" s="2"/>
      <c r="V804" s="2"/>
      <c r="W804" s="2"/>
      <c r="X804" s="2"/>
    </row>
    <row r="805" spans="1:24" ht="16.5" customHeight="1" x14ac:dyDescent="0.25">
      <c r="A805" s="1" t="s">
        <v>219</v>
      </c>
      <c r="B805" s="3" t="s">
        <v>359</v>
      </c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>
        <v>115</v>
      </c>
      <c r="U805" s="2">
        <v>115</v>
      </c>
      <c r="V805" s="2"/>
      <c r="W805" s="2"/>
      <c r="X805" s="2"/>
    </row>
    <row r="806" spans="1:24" ht="16.5" customHeight="1" x14ac:dyDescent="0.25">
      <c r="A806" s="1" t="s">
        <v>219</v>
      </c>
      <c r="B806" s="1" t="s">
        <v>241</v>
      </c>
      <c r="C806" s="1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>
        <v>1708</v>
      </c>
      <c r="P806" s="2"/>
      <c r="Q806" s="2">
        <v>0</v>
      </c>
      <c r="R806" s="2"/>
      <c r="S806" s="2"/>
      <c r="T806" s="2"/>
      <c r="U806" s="2"/>
      <c r="V806" s="2"/>
      <c r="W806" s="2"/>
      <c r="X806" s="2"/>
    </row>
    <row r="807" spans="1:24" ht="16.5" customHeight="1" x14ac:dyDescent="0.25">
      <c r="A807" s="1" t="s">
        <v>219</v>
      </c>
      <c r="B807" s="1" t="s">
        <v>1115</v>
      </c>
      <c r="C807" s="1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>
        <v>3350</v>
      </c>
      <c r="S807" s="2"/>
      <c r="T807" s="2"/>
      <c r="U807" s="2">
        <v>60</v>
      </c>
      <c r="V807" s="2"/>
      <c r="W807" s="2">
        <v>18312</v>
      </c>
      <c r="X807" s="2">
        <v>2024</v>
      </c>
    </row>
    <row r="808" spans="1:24" ht="16.5" customHeight="1" x14ac:dyDescent="0.25">
      <c r="A808" s="1" t="s">
        <v>219</v>
      </c>
      <c r="B808" s="1" t="s">
        <v>190</v>
      </c>
      <c r="C808" s="1"/>
      <c r="D808" s="2">
        <v>277</v>
      </c>
      <c r="E808" s="2">
        <v>200</v>
      </c>
      <c r="F808" s="2">
        <v>350</v>
      </c>
      <c r="G808" s="2">
        <v>245</v>
      </c>
      <c r="H808" s="2">
        <v>120</v>
      </c>
      <c r="I808" s="2"/>
      <c r="J808" s="2">
        <v>25</v>
      </c>
      <c r="K808" s="2"/>
      <c r="L808" s="2"/>
      <c r="M808" s="2"/>
      <c r="N808" s="2"/>
      <c r="O808" s="2"/>
      <c r="P808" s="2"/>
      <c r="Q808" s="2">
        <v>0</v>
      </c>
      <c r="R808" s="2"/>
      <c r="S808" s="2"/>
      <c r="T808" s="2"/>
      <c r="U808" s="2"/>
      <c r="V808" s="2">
        <v>4</v>
      </c>
      <c r="W808" s="2">
        <v>4</v>
      </c>
      <c r="X808" s="2"/>
    </row>
    <row r="809" spans="1:24" ht="16.5" customHeight="1" x14ac:dyDescent="0.25">
      <c r="A809" s="1" t="s">
        <v>219</v>
      </c>
      <c r="B809" s="1" t="s">
        <v>191</v>
      </c>
      <c r="C809" s="1"/>
      <c r="D809" s="2">
        <v>8010</v>
      </c>
      <c r="E809" s="2"/>
      <c r="F809" s="2">
        <v>7000</v>
      </c>
      <c r="G809" s="2">
        <v>1000</v>
      </c>
      <c r="H809" s="2">
        <v>3300</v>
      </c>
      <c r="I809" s="2"/>
      <c r="J809" s="2"/>
      <c r="K809" s="2"/>
      <c r="L809" s="2">
        <v>3</v>
      </c>
      <c r="M809" s="2"/>
      <c r="N809" s="2"/>
      <c r="O809" s="2"/>
      <c r="P809" s="2"/>
      <c r="Q809" s="2">
        <v>0</v>
      </c>
      <c r="R809" s="2"/>
      <c r="S809" s="2"/>
      <c r="T809" s="2"/>
      <c r="U809" s="2"/>
      <c r="V809" s="2"/>
      <c r="W809" s="2"/>
      <c r="X809" s="2"/>
    </row>
    <row r="810" spans="1:24" ht="16.5" customHeight="1" x14ac:dyDescent="0.25">
      <c r="A810" s="1" t="s">
        <v>219</v>
      </c>
      <c r="B810" s="3" t="s">
        <v>1315</v>
      </c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>
        <v>5306</v>
      </c>
      <c r="U810" s="2"/>
      <c r="V810" s="2"/>
      <c r="W810" s="2"/>
      <c r="X810" s="2"/>
    </row>
    <row r="811" spans="1:24" ht="16.5" customHeight="1" x14ac:dyDescent="0.25">
      <c r="A811" s="1" t="s">
        <v>219</v>
      </c>
      <c r="B811" s="1" t="s">
        <v>1117</v>
      </c>
      <c r="C811" s="1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>
        <v>10560</v>
      </c>
      <c r="S811" s="2"/>
      <c r="T811" s="2"/>
      <c r="U811" s="2"/>
      <c r="V811" s="2"/>
      <c r="W811" s="2"/>
      <c r="X811" s="2"/>
    </row>
    <row r="812" spans="1:24" ht="16.5" customHeight="1" x14ac:dyDescent="0.25">
      <c r="A812" s="1" t="s">
        <v>219</v>
      </c>
      <c r="B812" s="1" t="s">
        <v>1118</v>
      </c>
      <c r="C812" s="1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>
        <v>4660</v>
      </c>
      <c r="S812" s="2"/>
      <c r="T812" s="2"/>
      <c r="U812" s="2"/>
      <c r="V812" s="2"/>
      <c r="W812" s="2"/>
      <c r="X812" s="2"/>
    </row>
    <row r="813" spans="1:24" ht="16.5" customHeight="1" x14ac:dyDescent="0.25">
      <c r="A813" s="1" t="s">
        <v>219</v>
      </c>
      <c r="B813" s="3" t="s">
        <v>1119</v>
      </c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>
        <v>2500</v>
      </c>
      <c r="S813" s="2"/>
      <c r="T813" s="2"/>
      <c r="U813" s="2"/>
      <c r="V813" s="2"/>
      <c r="W813" s="2"/>
      <c r="X813" s="2"/>
    </row>
    <row r="814" spans="1:24" ht="16.5" customHeight="1" x14ac:dyDescent="0.25">
      <c r="A814" s="1" t="s">
        <v>219</v>
      </c>
      <c r="B814" s="1" t="s">
        <v>221</v>
      </c>
      <c r="C814" s="1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>
        <v>6000</v>
      </c>
      <c r="P814" s="2"/>
      <c r="Q814" s="2">
        <v>0</v>
      </c>
      <c r="R814" s="2"/>
      <c r="S814" s="2"/>
      <c r="T814" s="2"/>
      <c r="U814" s="2"/>
      <c r="V814" s="2"/>
      <c r="W814" s="2"/>
      <c r="X814" s="2"/>
    </row>
    <row r="815" spans="1:24" ht="16.5" customHeight="1" x14ac:dyDescent="0.25">
      <c r="A815" s="1" t="s">
        <v>219</v>
      </c>
      <c r="B815" s="1" t="s">
        <v>1116</v>
      </c>
      <c r="C815" s="1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>
        <v>9550</v>
      </c>
      <c r="S815" s="2"/>
      <c r="T815" s="2"/>
      <c r="U815" s="2"/>
      <c r="V815" s="2"/>
      <c r="W815" s="2"/>
      <c r="X815" s="2"/>
    </row>
    <row r="816" spans="1:24" ht="16.5" customHeight="1" x14ac:dyDescent="0.25">
      <c r="A816" s="1" t="s">
        <v>219</v>
      </c>
      <c r="B816" s="1" t="s">
        <v>988</v>
      </c>
      <c r="C816" s="1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>
        <v>4636</v>
      </c>
      <c r="Q816" s="2">
        <v>0</v>
      </c>
      <c r="R816" s="2">
        <v>4592</v>
      </c>
      <c r="S816" s="2"/>
      <c r="T816" s="2"/>
      <c r="U816" s="2"/>
      <c r="V816" s="2"/>
      <c r="W816" s="2"/>
      <c r="X816" s="2"/>
    </row>
    <row r="817" spans="1:24" ht="16.5" customHeight="1" x14ac:dyDescent="0.25">
      <c r="A817" s="1" t="s">
        <v>219</v>
      </c>
      <c r="B817" s="1" t="s">
        <v>989</v>
      </c>
      <c r="C817" s="1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>
        <v>118</v>
      </c>
      <c r="Q817" s="2">
        <v>0</v>
      </c>
      <c r="R817" s="2"/>
      <c r="S817" s="2"/>
      <c r="T817" s="2"/>
      <c r="U817" s="2"/>
      <c r="V817" s="2"/>
      <c r="W817" s="2"/>
      <c r="X817" s="2"/>
    </row>
    <row r="818" spans="1:24" ht="16.5" customHeight="1" x14ac:dyDescent="0.25">
      <c r="A818" s="1" t="s">
        <v>219</v>
      </c>
      <c r="B818" s="1" t="s">
        <v>1064</v>
      </c>
      <c r="C818" s="1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>
        <v>1245</v>
      </c>
      <c r="R818" s="2">
        <v>5670</v>
      </c>
      <c r="S818" s="2"/>
      <c r="T818" s="2">
        <v>5399</v>
      </c>
      <c r="U818" s="2"/>
      <c r="V818" s="2"/>
      <c r="W818" s="2"/>
      <c r="X818" s="2"/>
    </row>
    <row r="819" spans="1:24" ht="16.5" customHeight="1" x14ac:dyDescent="0.25">
      <c r="A819" s="1" t="s">
        <v>219</v>
      </c>
      <c r="B819" s="1" t="s">
        <v>990</v>
      </c>
      <c r="C819" s="1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>
        <v>9491</v>
      </c>
      <c r="Q819" s="2">
        <v>0</v>
      </c>
      <c r="R819" s="2">
        <v>7310</v>
      </c>
      <c r="S819" s="2"/>
      <c r="T819" s="2"/>
      <c r="U819" s="2"/>
      <c r="V819" s="2"/>
      <c r="W819" s="2"/>
      <c r="X819" s="2"/>
    </row>
    <row r="820" spans="1:24" ht="16.5" customHeight="1" x14ac:dyDescent="0.25">
      <c r="A820" s="1" t="s">
        <v>219</v>
      </c>
      <c r="B820" s="1" t="s">
        <v>222</v>
      </c>
      <c r="C820" s="1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>
        <v>280888</v>
      </c>
      <c r="P820" s="2"/>
      <c r="Q820" s="2">
        <v>10</v>
      </c>
      <c r="R820" s="2"/>
      <c r="S820" s="2"/>
      <c r="T820" s="2"/>
      <c r="U820" s="2"/>
      <c r="V820" s="2"/>
      <c r="W820" s="2"/>
      <c r="X820" s="2"/>
    </row>
    <row r="821" spans="1:24" ht="16.5" customHeight="1" x14ac:dyDescent="0.25">
      <c r="A821" s="1" t="s">
        <v>219</v>
      </c>
      <c r="B821" s="1" t="s">
        <v>223</v>
      </c>
      <c r="C821" s="1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>
        <v>49160</v>
      </c>
      <c r="P821" s="2">
        <v>84</v>
      </c>
      <c r="Q821" s="2">
        <v>300</v>
      </c>
      <c r="R821" s="2"/>
      <c r="S821" s="2"/>
      <c r="T821" s="2"/>
      <c r="U821" s="2"/>
      <c r="V821" s="2"/>
      <c r="W821" s="2"/>
      <c r="X821" s="2"/>
    </row>
    <row r="822" spans="1:24" ht="16.5" customHeight="1" x14ac:dyDescent="0.25">
      <c r="A822" s="1" t="s">
        <v>219</v>
      </c>
      <c r="B822" s="1" t="s">
        <v>224</v>
      </c>
      <c r="C822" s="1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>
        <v>1102092</v>
      </c>
      <c r="P822" s="2">
        <v>15</v>
      </c>
      <c r="Q822" s="2">
        <v>10</v>
      </c>
      <c r="R822" s="2"/>
      <c r="S822" s="2"/>
      <c r="T822" s="2"/>
      <c r="U822" s="2"/>
      <c r="V822" s="2"/>
      <c r="W822" s="2"/>
      <c r="X822" s="2"/>
    </row>
    <row r="823" spans="1:24" ht="16.5" customHeight="1" x14ac:dyDescent="0.25">
      <c r="A823" s="1" t="s">
        <v>219</v>
      </c>
      <c r="B823" s="1" t="s">
        <v>991</v>
      </c>
      <c r="C823" s="1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>
        <v>665</v>
      </c>
      <c r="Q823" s="2">
        <v>0</v>
      </c>
      <c r="R823" s="2"/>
      <c r="S823" s="2"/>
      <c r="T823" s="2"/>
      <c r="U823" s="2"/>
      <c r="V823" s="2"/>
      <c r="W823" s="2"/>
      <c r="X823" s="2"/>
    </row>
    <row r="824" spans="1:24" ht="16.5" customHeight="1" x14ac:dyDescent="0.25">
      <c r="A824" s="1" t="s">
        <v>219</v>
      </c>
      <c r="B824" s="1" t="s">
        <v>1065</v>
      </c>
      <c r="C824" s="1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>
        <v>50</v>
      </c>
      <c r="R824" s="2">
        <v>244</v>
      </c>
      <c r="S824" s="2"/>
      <c r="T824" s="2"/>
      <c r="U824" s="2"/>
      <c r="V824" s="2"/>
      <c r="W824" s="2"/>
      <c r="X824" s="2"/>
    </row>
    <row r="825" spans="1:24" ht="16.5" customHeight="1" x14ac:dyDescent="0.25">
      <c r="A825" s="1" t="s">
        <v>219</v>
      </c>
      <c r="B825" s="1" t="s">
        <v>992</v>
      </c>
      <c r="C825" s="1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>
        <v>671</v>
      </c>
      <c r="Q825" s="2">
        <v>0</v>
      </c>
      <c r="R825" s="2"/>
      <c r="S825" s="2"/>
      <c r="T825" s="2"/>
      <c r="U825" s="2"/>
      <c r="V825" s="2"/>
      <c r="W825" s="2"/>
      <c r="X825" s="2"/>
    </row>
    <row r="826" spans="1:24" ht="16.5" customHeight="1" x14ac:dyDescent="0.25">
      <c r="A826" s="1" t="s">
        <v>219</v>
      </c>
      <c r="B826" s="1" t="s">
        <v>225</v>
      </c>
      <c r="C826" s="1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>
        <v>1350</v>
      </c>
      <c r="P826" s="2">
        <v>647</v>
      </c>
      <c r="Q826" s="2">
        <v>0</v>
      </c>
      <c r="R826" s="2"/>
      <c r="S826" s="2"/>
      <c r="T826" s="2"/>
      <c r="U826" s="2"/>
      <c r="V826" s="2"/>
      <c r="W826" s="2"/>
      <c r="X826" s="2"/>
    </row>
    <row r="827" spans="1:24" ht="16.5" customHeight="1" x14ac:dyDescent="0.25">
      <c r="A827" s="1" t="s">
        <v>219</v>
      </c>
      <c r="B827" s="1" t="s">
        <v>993</v>
      </c>
      <c r="C827" s="1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>
        <v>26</v>
      </c>
      <c r="Q827" s="2">
        <v>0</v>
      </c>
      <c r="R827" s="2"/>
      <c r="S827" s="2"/>
      <c r="T827" s="2"/>
      <c r="U827" s="2"/>
      <c r="V827" s="2"/>
      <c r="W827" s="2"/>
      <c r="X827" s="2"/>
    </row>
    <row r="828" spans="1:24" ht="16.5" customHeight="1" x14ac:dyDescent="0.25">
      <c r="A828" s="1" t="s">
        <v>219</v>
      </c>
      <c r="B828" s="1" t="s">
        <v>994</v>
      </c>
      <c r="C828" s="1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>
        <v>646</v>
      </c>
      <c r="Q828" s="2">
        <v>0</v>
      </c>
      <c r="R828" s="2"/>
      <c r="S828" s="2"/>
      <c r="T828" s="2"/>
      <c r="U828" s="2"/>
      <c r="V828" s="2"/>
      <c r="W828" s="2"/>
      <c r="X828" s="2"/>
    </row>
    <row r="829" spans="1:24" ht="16.5" customHeight="1" x14ac:dyDescent="0.25">
      <c r="A829" s="1" t="s">
        <v>219</v>
      </c>
      <c r="B829" s="1" t="s">
        <v>226</v>
      </c>
      <c r="C829" s="1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>
        <v>7000</v>
      </c>
      <c r="P829" s="2"/>
      <c r="Q829" s="2">
        <v>0</v>
      </c>
      <c r="R829" s="2"/>
      <c r="S829" s="2"/>
      <c r="T829" s="2"/>
      <c r="U829" s="2"/>
      <c r="V829" s="2"/>
      <c r="W829" s="2"/>
      <c r="X829" s="2"/>
    </row>
    <row r="830" spans="1:24" ht="16.5" customHeight="1" x14ac:dyDescent="0.25">
      <c r="A830" s="1" t="s">
        <v>219</v>
      </c>
      <c r="B830" s="1" t="s">
        <v>227</v>
      </c>
      <c r="C830" s="1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>
        <v>79594</v>
      </c>
      <c r="P830" s="2">
        <v>30</v>
      </c>
      <c r="Q830" s="2">
        <v>0</v>
      </c>
      <c r="R830" s="2"/>
      <c r="S830" s="2"/>
      <c r="T830" s="2"/>
      <c r="U830" s="2"/>
      <c r="V830" s="2"/>
      <c r="W830" s="2"/>
      <c r="X830" s="2"/>
    </row>
    <row r="831" spans="1:24" ht="16.5" customHeight="1" x14ac:dyDescent="0.25">
      <c r="A831" s="1" t="s">
        <v>219</v>
      </c>
      <c r="B831" s="1" t="s">
        <v>228</v>
      </c>
      <c r="C831" s="1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>
        <v>50</v>
      </c>
      <c r="P831" s="2"/>
      <c r="Q831" s="2">
        <v>0</v>
      </c>
      <c r="R831" s="2"/>
      <c r="S831" s="2"/>
      <c r="T831" s="2"/>
      <c r="U831" s="2"/>
      <c r="V831" s="2"/>
      <c r="W831" s="2"/>
      <c r="X831" s="2"/>
    </row>
    <row r="832" spans="1:24" ht="16.5" customHeight="1" x14ac:dyDescent="0.25">
      <c r="A832" s="1" t="s">
        <v>219</v>
      </c>
      <c r="B832" s="3" t="s">
        <v>229</v>
      </c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>
        <v>582</v>
      </c>
      <c r="P832" s="2"/>
      <c r="Q832" s="2">
        <v>0</v>
      </c>
      <c r="R832" s="2"/>
      <c r="S832" s="2"/>
      <c r="T832" s="2"/>
      <c r="U832" s="2"/>
      <c r="V832" s="2"/>
      <c r="W832" s="2"/>
      <c r="X832" s="2"/>
    </row>
    <row r="833" spans="1:24" ht="16.5" customHeight="1" x14ac:dyDescent="0.25">
      <c r="A833" s="1" t="s">
        <v>219</v>
      </c>
      <c r="B833" s="3" t="s">
        <v>995</v>
      </c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>
        <v>50</v>
      </c>
      <c r="Q833" s="2">
        <v>0</v>
      </c>
      <c r="R833" s="2"/>
      <c r="S833" s="2"/>
      <c r="T833" s="2"/>
      <c r="U833" s="2"/>
      <c r="V833" s="2"/>
      <c r="W833" s="2"/>
      <c r="X833" s="2"/>
    </row>
    <row r="834" spans="1:24" ht="16.5" customHeight="1" x14ac:dyDescent="0.25">
      <c r="A834" s="1" t="s">
        <v>219</v>
      </c>
      <c r="B834" s="3" t="s">
        <v>2617</v>
      </c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>
        <v>7122</v>
      </c>
      <c r="X834" s="2"/>
    </row>
    <row r="835" spans="1:24" ht="16.5" customHeight="1" x14ac:dyDescent="0.25">
      <c r="A835" s="1" t="s">
        <v>219</v>
      </c>
      <c r="B835" s="3" t="s">
        <v>2219</v>
      </c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>
        <v>5731</v>
      </c>
      <c r="W835" s="2">
        <v>3692</v>
      </c>
      <c r="X835" s="2"/>
    </row>
    <row r="836" spans="1:24" ht="16.5" customHeight="1" x14ac:dyDescent="0.25">
      <c r="A836" s="1" t="s">
        <v>219</v>
      </c>
      <c r="B836" s="3" t="s">
        <v>1316</v>
      </c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>
        <v>182</v>
      </c>
      <c r="U836" s="2"/>
      <c r="V836" s="2"/>
      <c r="W836" s="2"/>
      <c r="X836" s="2"/>
    </row>
    <row r="837" spans="1:24" ht="16.5" customHeight="1" x14ac:dyDescent="0.25">
      <c r="A837" s="1" t="s">
        <v>219</v>
      </c>
      <c r="B837" s="3" t="s">
        <v>2220</v>
      </c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>
        <v>2897</v>
      </c>
      <c r="W837" s="2"/>
      <c r="X837" s="2"/>
    </row>
    <row r="838" spans="1:24" ht="16.5" customHeight="1" x14ac:dyDescent="0.25">
      <c r="A838" s="1" t="s">
        <v>219</v>
      </c>
      <c r="B838" s="3" t="s">
        <v>2221</v>
      </c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>
        <v>5063</v>
      </c>
      <c r="W838" s="2">
        <v>443</v>
      </c>
      <c r="X838" s="2"/>
    </row>
    <row r="839" spans="1:24" ht="16.5" customHeight="1" x14ac:dyDescent="0.25">
      <c r="A839" s="1" t="s">
        <v>219</v>
      </c>
      <c r="B839" s="3" t="s">
        <v>2618</v>
      </c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>
        <v>881</v>
      </c>
      <c r="X839" s="2"/>
    </row>
    <row r="840" spans="1:24" ht="16.5" customHeight="1" x14ac:dyDescent="0.25">
      <c r="A840" s="1" t="s">
        <v>219</v>
      </c>
      <c r="B840" s="3" t="s">
        <v>2619</v>
      </c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>
        <v>1345</v>
      </c>
      <c r="X840" s="2"/>
    </row>
    <row r="841" spans="1:24" ht="16.5" customHeight="1" x14ac:dyDescent="0.25">
      <c r="A841" s="1" t="s">
        <v>219</v>
      </c>
      <c r="B841" s="3" t="s">
        <v>2832</v>
      </c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>
        <v>710</v>
      </c>
    </row>
    <row r="842" spans="1:24" ht="16.5" customHeight="1" x14ac:dyDescent="0.25">
      <c r="A842" s="1" t="s">
        <v>219</v>
      </c>
      <c r="B842" s="3" t="s">
        <v>2831</v>
      </c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>
        <v>2538</v>
      </c>
    </row>
    <row r="843" spans="1:24" ht="16.5" customHeight="1" x14ac:dyDescent="0.25">
      <c r="A843" s="1" t="s">
        <v>219</v>
      </c>
      <c r="B843" s="3" t="s">
        <v>2834</v>
      </c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>
        <v>51</v>
      </c>
    </row>
    <row r="844" spans="1:24" ht="16.5" customHeight="1" x14ac:dyDescent="0.25">
      <c r="A844" s="1" t="s">
        <v>219</v>
      </c>
      <c r="B844" s="3" t="s">
        <v>1728</v>
      </c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>
        <v>8899</v>
      </c>
      <c r="N844" s="2">
        <v>11301</v>
      </c>
      <c r="O844" s="2">
        <v>37094</v>
      </c>
      <c r="P844" s="2"/>
      <c r="Q844" s="2">
        <v>0</v>
      </c>
      <c r="R844" s="2">
        <v>3011</v>
      </c>
      <c r="S844" s="2">
        <v>3011</v>
      </c>
      <c r="T844" s="2">
        <v>3000</v>
      </c>
      <c r="U844" s="2">
        <v>3000</v>
      </c>
      <c r="V844" s="2">
        <v>3000</v>
      </c>
      <c r="W844" s="2"/>
      <c r="X844" s="2"/>
    </row>
    <row r="845" spans="1:24" ht="16.5" customHeight="1" x14ac:dyDescent="0.25">
      <c r="A845" s="1" t="s">
        <v>219</v>
      </c>
      <c r="B845" s="3" t="s">
        <v>1606</v>
      </c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>
        <v>8426</v>
      </c>
      <c r="V845" s="2">
        <v>40</v>
      </c>
      <c r="W845" s="2"/>
      <c r="X845" s="2">
        <v>1445</v>
      </c>
    </row>
    <row r="846" spans="1:24" ht="16.5" customHeight="1" x14ac:dyDescent="0.25">
      <c r="A846" s="1" t="s">
        <v>219</v>
      </c>
      <c r="B846" s="3" t="s">
        <v>192</v>
      </c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>
        <v>80</v>
      </c>
      <c r="O846" s="2"/>
      <c r="P846" s="2"/>
      <c r="Q846" s="2">
        <v>0</v>
      </c>
      <c r="R846" s="2"/>
      <c r="S846" s="2"/>
      <c r="T846" s="2"/>
      <c r="U846" s="2"/>
      <c r="V846" s="2"/>
      <c r="W846" s="2"/>
      <c r="X846" s="2"/>
    </row>
    <row r="847" spans="1:24" ht="16.5" customHeight="1" x14ac:dyDescent="0.25">
      <c r="A847" s="1" t="s">
        <v>219</v>
      </c>
      <c r="B847" s="3" t="s">
        <v>1120</v>
      </c>
      <c r="C847" s="47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>
        <v>4000</v>
      </c>
      <c r="S847" s="2"/>
      <c r="T847" s="2"/>
      <c r="U847" s="2"/>
      <c r="V847" s="2"/>
      <c r="W847" s="2"/>
      <c r="X847" s="2"/>
    </row>
    <row r="848" spans="1:24" ht="16.5" customHeight="1" x14ac:dyDescent="0.25">
      <c r="A848" s="1" t="s">
        <v>219</v>
      </c>
      <c r="B848" s="47" t="s">
        <v>1319</v>
      </c>
      <c r="C848" s="47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>
        <v>16</v>
      </c>
      <c r="U848" s="2"/>
      <c r="V848" s="2"/>
      <c r="W848" s="2"/>
      <c r="X848" s="2"/>
    </row>
    <row r="849" spans="1:24" ht="16.5" customHeight="1" x14ac:dyDescent="0.25">
      <c r="A849" s="1" t="s">
        <v>219</v>
      </c>
      <c r="B849" s="47" t="s">
        <v>1317</v>
      </c>
      <c r="C849" s="47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>
        <v>16</v>
      </c>
      <c r="U849" s="2"/>
      <c r="V849" s="2"/>
      <c r="W849" s="2"/>
      <c r="X849" s="2"/>
    </row>
    <row r="850" spans="1:24" ht="16.5" customHeight="1" x14ac:dyDescent="0.25">
      <c r="A850" s="1" t="s">
        <v>219</v>
      </c>
      <c r="B850" s="47" t="s">
        <v>1318</v>
      </c>
      <c r="C850" s="47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>
        <v>16</v>
      </c>
      <c r="U850" s="2"/>
      <c r="V850" s="2"/>
      <c r="W850" s="2"/>
      <c r="X850" s="2"/>
    </row>
    <row r="851" spans="1:24" ht="16.5" customHeight="1" x14ac:dyDescent="0.25">
      <c r="A851" s="1" t="s">
        <v>219</v>
      </c>
      <c r="B851" s="3" t="s">
        <v>193</v>
      </c>
      <c r="C851" s="3"/>
      <c r="D851" s="2"/>
      <c r="E851" s="2"/>
      <c r="F851" s="2">
        <v>6175</v>
      </c>
      <c r="G851" s="2"/>
      <c r="H851" s="2">
        <v>70</v>
      </c>
      <c r="I851" s="2">
        <v>500</v>
      </c>
      <c r="J851" s="2"/>
      <c r="K851" s="2"/>
      <c r="L851" s="2"/>
      <c r="M851" s="2"/>
      <c r="N851" s="2"/>
      <c r="O851" s="2"/>
      <c r="P851" s="2"/>
      <c r="Q851" s="2">
        <v>0</v>
      </c>
      <c r="R851" s="2"/>
      <c r="S851" s="2"/>
      <c r="T851" s="2"/>
      <c r="U851" s="2"/>
      <c r="V851" s="2"/>
      <c r="W851" s="2"/>
      <c r="X851" s="2"/>
    </row>
    <row r="852" spans="1:24" ht="16.5" customHeight="1" x14ac:dyDescent="0.25">
      <c r="A852" s="1" t="s">
        <v>219</v>
      </c>
      <c r="B852" s="3" t="s">
        <v>1607</v>
      </c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>
        <v>1402</v>
      </c>
      <c r="V852" s="2">
        <v>40</v>
      </c>
      <c r="W852" s="2"/>
      <c r="X852" s="2"/>
    </row>
    <row r="853" spans="1:24" ht="16.5" customHeight="1" x14ac:dyDescent="0.25">
      <c r="A853" s="1" t="s">
        <v>219</v>
      </c>
      <c r="B853" s="3" t="s">
        <v>2620</v>
      </c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>
        <v>8176</v>
      </c>
      <c r="X853" s="2">
        <v>8164</v>
      </c>
    </row>
    <row r="854" spans="1:24" ht="16.5" customHeight="1" x14ac:dyDescent="0.25">
      <c r="A854" s="1" t="s">
        <v>219</v>
      </c>
      <c r="B854" s="1" t="s">
        <v>194</v>
      </c>
      <c r="C854" s="1"/>
      <c r="D854" s="2">
        <v>3253</v>
      </c>
      <c r="E854" s="2">
        <v>3253</v>
      </c>
      <c r="F854" s="2"/>
      <c r="G854" s="2"/>
      <c r="H854" s="2"/>
      <c r="I854" s="2"/>
      <c r="J854" s="2"/>
      <c r="K854" s="2"/>
      <c r="L854" s="2"/>
      <c r="M854" s="2">
        <v>920</v>
      </c>
      <c r="N854" s="2"/>
      <c r="O854" s="2"/>
      <c r="P854" s="2"/>
      <c r="Q854" s="2">
        <v>0</v>
      </c>
      <c r="R854" s="2"/>
      <c r="S854" s="2"/>
      <c r="T854" s="2"/>
      <c r="U854" s="2"/>
      <c r="V854" s="2"/>
      <c r="W854" s="2"/>
      <c r="X854" s="2"/>
    </row>
    <row r="855" spans="1:24" ht="16.5" customHeight="1" x14ac:dyDescent="0.25">
      <c r="A855" s="1" t="s">
        <v>219</v>
      </c>
      <c r="B855" s="1" t="s">
        <v>195</v>
      </c>
      <c r="C855" s="1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>
        <v>3361</v>
      </c>
      <c r="O855" s="2"/>
      <c r="P855" s="2"/>
      <c r="Q855" s="2">
        <v>0</v>
      </c>
      <c r="R855" s="2"/>
      <c r="S855" s="2"/>
      <c r="T855" s="2"/>
      <c r="U855" s="2"/>
      <c r="V855" s="2"/>
      <c r="W855" s="2"/>
      <c r="X855" s="2"/>
    </row>
    <row r="856" spans="1:24" ht="16.5" customHeight="1" x14ac:dyDescent="0.25">
      <c r="A856" s="1" t="s">
        <v>219</v>
      </c>
      <c r="B856" s="1" t="s">
        <v>1320</v>
      </c>
      <c r="C856" s="1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>
        <v>8938</v>
      </c>
      <c r="U856" s="2"/>
      <c r="V856" s="2"/>
      <c r="W856" s="2">
        <v>4042</v>
      </c>
      <c r="X856" s="2">
        <v>11690</v>
      </c>
    </row>
    <row r="857" spans="1:24" ht="16.5" customHeight="1" x14ac:dyDescent="0.25">
      <c r="A857" s="1" t="s">
        <v>219</v>
      </c>
      <c r="B857" s="1" t="s">
        <v>2222</v>
      </c>
      <c r="C857" s="1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>
        <v>4159</v>
      </c>
      <c r="W857" s="2">
        <v>12409</v>
      </c>
      <c r="X857" s="2"/>
    </row>
    <row r="858" spans="1:24" ht="16.5" customHeight="1" x14ac:dyDescent="0.25">
      <c r="A858" s="1" t="s">
        <v>219</v>
      </c>
      <c r="B858" s="1" t="s">
        <v>230</v>
      </c>
      <c r="C858" s="1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>
        <v>48</v>
      </c>
      <c r="P858" s="2">
        <v>1206</v>
      </c>
      <c r="Q858" s="2">
        <v>6757</v>
      </c>
      <c r="R858" s="2">
        <v>9665</v>
      </c>
      <c r="S858" s="2"/>
      <c r="T858" s="2">
        <v>16385</v>
      </c>
      <c r="U858" s="2">
        <v>9948</v>
      </c>
      <c r="V858" s="2"/>
      <c r="W858" s="2">
        <v>3295</v>
      </c>
      <c r="X858" s="2"/>
    </row>
    <row r="859" spans="1:24" ht="16.5" customHeight="1" x14ac:dyDescent="0.25">
      <c r="A859" s="1" t="s">
        <v>219</v>
      </c>
      <c r="B859" s="1" t="s">
        <v>1321</v>
      </c>
      <c r="C859" s="1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6.5" customHeight="1" x14ac:dyDescent="0.25">
      <c r="A860" s="1" t="s">
        <v>219</v>
      </c>
      <c r="B860" s="1" t="s">
        <v>1121</v>
      </c>
      <c r="C860" s="1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>
        <v>1139</v>
      </c>
      <c r="S860" s="2"/>
      <c r="T860" s="2"/>
      <c r="U860" s="2"/>
      <c r="V860" s="2"/>
      <c r="W860" s="2"/>
      <c r="X860" s="2">
        <v>4187</v>
      </c>
    </row>
    <row r="861" spans="1:24" ht="16.5" customHeight="1" x14ac:dyDescent="0.25">
      <c r="A861" s="1" t="s">
        <v>219</v>
      </c>
      <c r="B861" s="1" t="s">
        <v>1653</v>
      </c>
      <c r="C861" s="1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>
        <v>1585</v>
      </c>
      <c r="X861" s="2"/>
    </row>
    <row r="862" spans="1:24" ht="16.5" customHeight="1" x14ac:dyDescent="0.25">
      <c r="A862" s="1" t="s">
        <v>219</v>
      </c>
      <c r="B862" s="1" t="s">
        <v>231</v>
      </c>
      <c r="C862" s="1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>
        <v>48</v>
      </c>
      <c r="P862" s="2">
        <v>45</v>
      </c>
      <c r="Q862" s="2">
        <v>0</v>
      </c>
      <c r="R862" s="2"/>
      <c r="S862" s="2"/>
      <c r="T862" s="2"/>
      <c r="U862" s="2"/>
      <c r="V862" s="2"/>
      <c r="W862" s="2"/>
      <c r="X862" s="2"/>
    </row>
    <row r="863" spans="1:24" ht="16.5" customHeight="1" x14ac:dyDescent="0.25">
      <c r="A863" s="1" t="s">
        <v>219</v>
      </c>
      <c r="B863" s="1" t="s">
        <v>1124</v>
      </c>
      <c r="C863" s="1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>
        <v>4000</v>
      </c>
      <c r="S863" s="2"/>
      <c r="T863" s="2">
        <v>7280</v>
      </c>
      <c r="U863" s="2"/>
      <c r="V863" s="2">
        <v>1500</v>
      </c>
      <c r="W863" s="2"/>
      <c r="X863" s="2"/>
    </row>
    <row r="864" spans="1:24" ht="16.5" customHeight="1" x14ac:dyDescent="0.25">
      <c r="A864" s="1" t="s">
        <v>219</v>
      </c>
      <c r="B864" s="1" t="s">
        <v>1066</v>
      </c>
      <c r="C864" s="1"/>
      <c r="D864" s="2">
        <v>98539</v>
      </c>
      <c r="E864" s="2">
        <v>34871</v>
      </c>
      <c r="F864" s="2">
        <v>25500</v>
      </c>
      <c r="G864" s="2">
        <v>10100</v>
      </c>
      <c r="H864" s="2">
        <v>8992</v>
      </c>
      <c r="I864" s="2">
        <v>4030</v>
      </c>
      <c r="J864" s="2">
        <v>4180</v>
      </c>
      <c r="K864" s="2">
        <v>2010</v>
      </c>
      <c r="L864" s="2">
        <v>7803</v>
      </c>
      <c r="M864" s="2">
        <v>13265</v>
      </c>
      <c r="N864" s="2">
        <v>11560</v>
      </c>
      <c r="O864" s="2">
        <v>187839</v>
      </c>
      <c r="P864" s="2">
        <v>5434</v>
      </c>
      <c r="Q864" s="2">
        <v>4250</v>
      </c>
      <c r="R864" s="2">
        <v>7270</v>
      </c>
      <c r="S864" s="2">
        <v>5100</v>
      </c>
      <c r="T864" s="2">
        <v>6910</v>
      </c>
      <c r="U864" s="2">
        <v>7000</v>
      </c>
      <c r="V864" s="2">
        <v>9500</v>
      </c>
      <c r="W864" s="2">
        <v>700</v>
      </c>
      <c r="X864" s="2">
        <v>16500</v>
      </c>
    </row>
    <row r="865" spans="1:24" ht="16.5" customHeight="1" x14ac:dyDescent="0.25">
      <c r="A865" s="1" t="s">
        <v>219</v>
      </c>
      <c r="B865" s="1" t="s">
        <v>196</v>
      </c>
      <c r="C865" s="1"/>
      <c r="D865" s="2">
        <v>65586</v>
      </c>
      <c r="E865" s="2">
        <v>41368</v>
      </c>
      <c r="F865" s="2">
        <v>44454</v>
      </c>
      <c r="G865" s="2">
        <v>40104</v>
      </c>
      <c r="H865" s="2">
        <v>20460</v>
      </c>
      <c r="I865" s="2">
        <v>5000</v>
      </c>
      <c r="J865" s="2">
        <v>9500</v>
      </c>
      <c r="K865" s="2">
        <v>38745</v>
      </c>
      <c r="L865" s="2">
        <v>16178</v>
      </c>
      <c r="M865" s="2">
        <v>24370</v>
      </c>
      <c r="N865" s="2">
        <v>28252</v>
      </c>
      <c r="O865" s="2">
        <v>193905</v>
      </c>
      <c r="P865" s="2">
        <v>2247</v>
      </c>
      <c r="Q865" s="2">
        <v>2800</v>
      </c>
      <c r="R865" s="2">
        <v>1392</v>
      </c>
      <c r="S865" s="2"/>
      <c r="T865" s="2"/>
      <c r="U865" s="2"/>
      <c r="V865" s="2">
        <v>2000</v>
      </c>
      <c r="W865" s="2"/>
      <c r="X865" s="2">
        <v>2000</v>
      </c>
    </row>
    <row r="866" spans="1:24" ht="16.5" customHeight="1" x14ac:dyDescent="0.25">
      <c r="A866" s="1" t="s">
        <v>219</v>
      </c>
      <c r="B866" s="1" t="s">
        <v>197</v>
      </c>
      <c r="C866" s="1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>
        <v>100</v>
      </c>
      <c r="O866" s="2"/>
      <c r="P866" s="2"/>
      <c r="Q866" s="2">
        <v>0</v>
      </c>
      <c r="R866" s="2"/>
      <c r="S866" s="2"/>
      <c r="T866" s="2"/>
      <c r="U866" s="2"/>
      <c r="V866" s="2"/>
      <c r="W866" s="2"/>
      <c r="X866" s="2"/>
    </row>
    <row r="867" spans="1:24" ht="16.5" customHeight="1" x14ac:dyDescent="0.25">
      <c r="A867" s="1" t="s">
        <v>219</v>
      </c>
      <c r="B867" s="1" t="s">
        <v>2621</v>
      </c>
      <c r="C867" s="1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>
        <v>1509</v>
      </c>
      <c r="X867" s="2"/>
    </row>
    <row r="868" spans="1:24" ht="16.5" customHeight="1" x14ac:dyDescent="0.25">
      <c r="A868" s="1" t="s">
        <v>219</v>
      </c>
      <c r="B868" s="1" t="s">
        <v>2622</v>
      </c>
      <c r="C868" s="1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>
        <v>922</v>
      </c>
      <c r="X868" s="2"/>
    </row>
    <row r="869" spans="1:24" ht="16.5" customHeight="1" x14ac:dyDescent="0.25">
      <c r="A869" s="1" t="s">
        <v>219</v>
      </c>
      <c r="B869" s="1" t="s">
        <v>1322</v>
      </c>
      <c r="C869" s="1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>
        <v>3824</v>
      </c>
      <c r="U869" s="2"/>
      <c r="V869" s="2"/>
      <c r="W869" s="2"/>
      <c r="X869" s="2"/>
    </row>
    <row r="870" spans="1:24" ht="16.5" customHeight="1" x14ac:dyDescent="0.25">
      <c r="A870" s="1" t="s">
        <v>219</v>
      </c>
      <c r="B870" s="1" t="s">
        <v>2830</v>
      </c>
      <c r="C870" s="1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>
        <v>4842</v>
      </c>
    </row>
    <row r="871" spans="1:24" ht="16.5" customHeight="1" x14ac:dyDescent="0.25">
      <c r="A871" s="1" t="s">
        <v>219</v>
      </c>
      <c r="B871" s="1" t="s">
        <v>198</v>
      </c>
      <c r="C871" s="1"/>
      <c r="D871" s="2"/>
      <c r="E871" s="2"/>
      <c r="F871" s="2"/>
      <c r="G871" s="2"/>
      <c r="H871" s="2">
        <v>702</v>
      </c>
      <c r="I871" s="2"/>
      <c r="J871" s="2"/>
      <c r="K871" s="2"/>
      <c r="L871" s="2">
        <v>76</v>
      </c>
      <c r="M871" s="2">
        <v>3018</v>
      </c>
      <c r="N871" s="2">
        <v>2418</v>
      </c>
      <c r="O871" s="2">
        <v>6786</v>
      </c>
      <c r="P871" s="2">
        <v>4049</v>
      </c>
      <c r="Q871" s="2">
        <v>0</v>
      </c>
      <c r="R871" s="2"/>
      <c r="S871" s="2"/>
      <c r="T871" s="2"/>
      <c r="U871" s="2"/>
      <c r="V871" s="2"/>
      <c r="W871" s="2"/>
      <c r="X871" s="2"/>
    </row>
    <row r="872" spans="1:24" ht="16.5" customHeight="1" x14ac:dyDescent="0.25">
      <c r="A872" s="1" t="s">
        <v>219</v>
      </c>
      <c r="B872" s="1" t="s">
        <v>2833</v>
      </c>
      <c r="C872" s="1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>
        <v>609</v>
      </c>
    </row>
    <row r="873" spans="1:24" ht="16.5" customHeight="1" x14ac:dyDescent="0.25">
      <c r="A873" s="1" t="s">
        <v>219</v>
      </c>
      <c r="B873" s="1" t="s">
        <v>1125</v>
      </c>
      <c r="C873" s="1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>
        <v>1500</v>
      </c>
      <c r="S873" s="2">
        <v>4000</v>
      </c>
      <c r="T873" s="2">
        <v>5300</v>
      </c>
      <c r="U873" s="2">
        <v>16000</v>
      </c>
      <c r="V873" s="2"/>
      <c r="W873" s="2"/>
      <c r="X873" s="2"/>
    </row>
    <row r="874" spans="1:24" ht="16.5" customHeight="1" x14ac:dyDescent="0.25">
      <c r="A874" s="1" t="s">
        <v>219</v>
      </c>
      <c r="B874" s="1" t="s">
        <v>199</v>
      </c>
      <c r="C874" s="1"/>
      <c r="D874" s="2">
        <v>8634</v>
      </c>
      <c r="E874" s="2">
        <v>3755</v>
      </c>
      <c r="F874" s="2">
        <v>7650</v>
      </c>
      <c r="G874" s="2">
        <v>1630</v>
      </c>
      <c r="H874" s="2">
        <v>1100</v>
      </c>
      <c r="I874" s="2">
        <v>2005</v>
      </c>
      <c r="J874" s="2">
        <v>50</v>
      </c>
      <c r="K874" s="2">
        <v>1500</v>
      </c>
      <c r="L874" s="2">
        <v>383</v>
      </c>
      <c r="M874" s="2"/>
      <c r="N874" s="2">
        <v>150</v>
      </c>
      <c r="O874" s="2">
        <v>1820</v>
      </c>
      <c r="P874" s="2">
        <v>250</v>
      </c>
      <c r="Q874" s="2">
        <v>0</v>
      </c>
      <c r="R874" s="2">
        <v>1500</v>
      </c>
      <c r="S874" s="2">
        <v>1000</v>
      </c>
      <c r="T874" s="2">
        <v>1000</v>
      </c>
      <c r="U874" s="2"/>
      <c r="V874" s="2">
        <v>9800</v>
      </c>
      <c r="W874" s="2"/>
      <c r="X874" s="2">
        <v>15000</v>
      </c>
    </row>
    <row r="875" spans="1:24" ht="16.5" customHeight="1" x14ac:dyDescent="0.25">
      <c r="A875" s="1" t="s">
        <v>219</v>
      </c>
      <c r="B875" s="1" t="s">
        <v>1067</v>
      </c>
      <c r="C875" s="1"/>
      <c r="D875" s="2">
        <v>140899</v>
      </c>
      <c r="E875" s="2">
        <v>129151</v>
      </c>
      <c r="F875" s="2">
        <v>94769</v>
      </c>
      <c r="G875" s="2">
        <v>98234</v>
      </c>
      <c r="H875" s="2">
        <v>57375</v>
      </c>
      <c r="I875" s="2">
        <v>52189</v>
      </c>
      <c r="J875" s="2">
        <v>53805</v>
      </c>
      <c r="K875" s="2">
        <v>126439</v>
      </c>
      <c r="L875" s="2">
        <v>35198</v>
      </c>
      <c r="M875" s="2">
        <v>26650</v>
      </c>
      <c r="N875" s="2">
        <v>67462</v>
      </c>
      <c r="O875" s="2">
        <v>226430</v>
      </c>
      <c r="P875" s="2">
        <v>18553</v>
      </c>
      <c r="Q875" s="2">
        <v>22081</v>
      </c>
      <c r="R875" s="2">
        <v>34440</v>
      </c>
      <c r="S875" s="2">
        <v>877</v>
      </c>
      <c r="T875" s="2">
        <v>57960</v>
      </c>
      <c r="U875" s="2">
        <v>30950</v>
      </c>
      <c r="V875" s="2">
        <v>54749</v>
      </c>
      <c r="W875" s="2">
        <v>46494</v>
      </c>
      <c r="X875" s="2">
        <v>57932</v>
      </c>
    </row>
    <row r="876" spans="1:24" ht="16.5" customHeight="1" x14ac:dyDescent="0.25">
      <c r="A876" s="1" t="s">
        <v>219</v>
      </c>
      <c r="B876" s="1" t="s">
        <v>200</v>
      </c>
      <c r="C876" s="1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>
        <v>6799</v>
      </c>
      <c r="O876" s="2"/>
      <c r="P876" s="2"/>
      <c r="Q876" s="2">
        <v>0</v>
      </c>
      <c r="R876" s="2"/>
      <c r="S876" s="2"/>
      <c r="T876" s="2"/>
      <c r="U876" s="2"/>
      <c r="V876" s="2"/>
      <c r="W876" s="2"/>
      <c r="X876" s="2"/>
    </row>
    <row r="877" spans="1:24" ht="16.5" customHeight="1" x14ac:dyDescent="0.25">
      <c r="A877" s="1" t="s">
        <v>219</v>
      </c>
      <c r="B877" s="1" t="s">
        <v>1122</v>
      </c>
      <c r="C877" s="1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>
        <v>34536</v>
      </c>
      <c r="S877" s="2"/>
      <c r="T877" s="2">
        <v>31428</v>
      </c>
      <c r="U877" s="2"/>
      <c r="V877" s="2">
        <v>19241</v>
      </c>
      <c r="W877" s="2">
        <v>23335</v>
      </c>
      <c r="X877" s="2">
        <v>19296</v>
      </c>
    </row>
    <row r="878" spans="1:24" ht="16.5" customHeight="1" x14ac:dyDescent="0.25">
      <c r="A878" s="1" t="s">
        <v>219</v>
      </c>
      <c r="B878" s="1" t="s">
        <v>201</v>
      </c>
      <c r="C878" s="1"/>
      <c r="D878" s="2"/>
      <c r="E878" s="2"/>
      <c r="F878" s="2"/>
      <c r="G878" s="2"/>
      <c r="H878" s="2"/>
      <c r="I878" s="2"/>
      <c r="J878" s="2">
        <v>200</v>
      </c>
      <c r="K878" s="2">
        <v>200</v>
      </c>
      <c r="L878" s="2"/>
      <c r="M878" s="2">
        <v>200</v>
      </c>
      <c r="N878" s="2">
        <v>3445</v>
      </c>
      <c r="O878" s="2"/>
      <c r="P878" s="2"/>
      <c r="Q878" s="2">
        <v>0</v>
      </c>
      <c r="R878" s="2"/>
      <c r="S878" s="2"/>
      <c r="T878" s="2"/>
      <c r="U878" s="2"/>
      <c r="V878" s="2"/>
      <c r="W878" s="2"/>
      <c r="X878" s="2"/>
    </row>
    <row r="879" spans="1:24" ht="16.5" customHeight="1" x14ac:dyDescent="0.25">
      <c r="A879" s="1" t="s">
        <v>219</v>
      </c>
      <c r="B879" s="1" t="s">
        <v>2623</v>
      </c>
      <c r="C879" s="1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>
        <v>3000</v>
      </c>
      <c r="X879" s="2"/>
    </row>
    <row r="880" spans="1:24" ht="16.5" customHeight="1" x14ac:dyDescent="0.25">
      <c r="A880" s="1" t="s">
        <v>219</v>
      </c>
      <c r="B880" s="1" t="s">
        <v>1323</v>
      </c>
      <c r="C880" s="1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>
        <v>20000</v>
      </c>
      <c r="U880" s="2">
        <v>5000</v>
      </c>
      <c r="V880" s="2"/>
      <c r="W880" s="2">
        <v>14000</v>
      </c>
      <c r="X880" s="2">
        <v>459500</v>
      </c>
    </row>
    <row r="881" spans="1:24" ht="16.5" customHeight="1" x14ac:dyDescent="0.25">
      <c r="A881" s="1" t="s">
        <v>219</v>
      </c>
      <c r="B881" s="1" t="s">
        <v>1324</v>
      </c>
      <c r="C881" s="1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>
        <v>130</v>
      </c>
      <c r="T881" s="2">
        <v>110</v>
      </c>
      <c r="U881" s="2"/>
      <c r="V881" s="2"/>
      <c r="W881" s="2"/>
      <c r="X881" s="2"/>
    </row>
    <row r="882" spans="1:24" ht="16.5" customHeight="1" x14ac:dyDescent="0.25">
      <c r="A882" s="1" t="s">
        <v>219</v>
      </c>
      <c r="B882" s="1" t="s">
        <v>202</v>
      </c>
      <c r="C882" s="1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>
        <v>103</v>
      </c>
      <c r="O882" s="2"/>
      <c r="P882" s="2"/>
      <c r="Q882" s="2">
        <v>0</v>
      </c>
      <c r="R882" s="2"/>
      <c r="S882" s="2"/>
      <c r="T882" s="2"/>
      <c r="U882" s="2"/>
      <c r="V882" s="2"/>
      <c r="W882" s="2"/>
      <c r="X882" s="2"/>
    </row>
    <row r="883" spans="1:24" ht="16.5" customHeight="1" x14ac:dyDescent="0.25">
      <c r="A883" s="1" t="s">
        <v>219</v>
      </c>
      <c r="B883" s="1" t="s">
        <v>203</v>
      </c>
      <c r="C883" s="1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>
        <v>255</v>
      </c>
      <c r="O883" s="2"/>
      <c r="P883" s="2"/>
      <c r="Q883" s="2">
        <v>0</v>
      </c>
      <c r="R883" s="2"/>
      <c r="S883" s="2"/>
      <c r="T883" s="2"/>
      <c r="U883" s="2"/>
      <c r="V883" s="2"/>
      <c r="W883" s="2"/>
      <c r="X883" s="2"/>
    </row>
    <row r="884" spans="1:24" ht="16.5" customHeight="1" x14ac:dyDescent="0.25">
      <c r="A884" s="1" t="s">
        <v>219</v>
      </c>
      <c r="B884" s="1" t="s">
        <v>204</v>
      </c>
      <c r="C884" s="1"/>
      <c r="D884" s="2"/>
      <c r="E884" s="2"/>
      <c r="F884" s="2"/>
      <c r="G884" s="2">
        <v>2570</v>
      </c>
      <c r="H884" s="2">
        <v>59</v>
      </c>
      <c r="I884" s="2">
        <v>1954</v>
      </c>
      <c r="J884" s="2"/>
      <c r="K884" s="2"/>
      <c r="L884" s="2"/>
      <c r="M884" s="2">
        <v>4431</v>
      </c>
      <c r="N884" s="2">
        <v>1923</v>
      </c>
      <c r="O884" s="2">
        <v>50</v>
      </c>
      <c r="P884" s="2"/>
      <c r="Q884" s="2">
        <v>0</v>
      </c>
      <c r="R884" s="2"/>
      <c r="S884" s="2"/>
      <c r="T884" s="2"/>
      <c r="U884" s="2"/>
      <c r="V884" s="2"/>
      <c r="W884" s="2"/>
      <c r="X884" s="2"/>
    </row>
    <row r="885" spans="1:24" ht="16.5" customHeight="1" x14ac:dyDescent="0.25">
      <c r="A885" s="1" t="s">
        <v>219</v>
      </c>
      <c r="B885" s="1" t="s">
        <v>1325</v>
      </c>
      <c r="C885" s="1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>
        <v>16</v>
      </c>
      <c r="U885" s="2"/>
      <c r="V885" s="2"/>
      <c r="W885" s="2"/>
      <c r="X885" s="2"/>
    </row>
    <row r="886" spans="1:24" ht="16.5" customHeight="1" x14ac:dyDescent="0.25">
      <c r="A886" s="1" t="s">
        <v>219</v>
      </c>
      <c r="B886" s="1" t="s">
        <v>1326</v>
      </c>
      <c r="C886" s="1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>
        <v>100</v>
      </c>
      <c r="U886" s="2"/>
      <c r="V886" s="2"/>
      <c r="W886" s="2"/>
      <c r="X886" s="2"/>
    </row>
    <row r="887" spans="1:24" ht="16.5" customHeight="1" x14ac:dyDescent="0.25">
      <c r="A887" s="1" t="s">
        <v>219</v>
      </c>
      <c r="B887" s="1" t="s">
        <v>205</v>
      </c>
      <c r="C887" s="1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>
        <v>6703</v>
      </c>
      <c r="O887" s="2"/>
      <c r="P887" s="2"/>
      <c r="Q887" s="2">
        <v>0</v>
      </c>
      <c r="R887" s="2">
        <v>519</v>
      </c>
      <c r="S887" s="2"/>
      <c r="T887" s="2">
        <v>1000</v>
      </c>
      <c r="U887" s="2"/>
      <c r="V887" s="2">
        <v>1620</v>
      </c>
      <c r="W887" s="2">
        <v>1351</v>
      </c>
      <c r="X887" s="2">
        <v>1373</v>
      </c>
    </row>
    <row r="888" spans="1:24" ht="16.5" customHeight="1" x14ac:dyDescent="0.25">
      <c r="A888" s="1" t="s">
        <v>219</v>
      </c>
      <c r="B888" s="1" t="s">
        <v>206</v>
      </c>
      <c r="C888" s="1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>
        <v>100</v>
      </c>
      <c r="O888" s="2"/>
      <c r="P888" s="2"/>
      <c r="Q888" s="2">
        <v>0</v>
      </c>
      <c r="R888" s="2"/>
      <c r="S888" s="2"/>
      <c r="T888" s="2"/>
      <c r="U888" s="2"/>
      <c r="V888" s="2"/>
      <c r="W888" s="2"/>
      <c r="X888" s="2"/>
    </row>
    <row r="889" spans="1:24" ht="16.5" customHeight="1" x14ac:dyDescent="0.25">
      <c r="A889" s="1" t="s">
        <v>219</v>
      </c>
      <c r="B889" s="1" t="s">
        <v>10</v>
      </c>
      <c r="C889" s="1"/>
      <c r="D889" s="2">
        <v>101665</v>
      </c>
      <c r="E889" s="2">
        <v>35300</v>
      </c>
      <c r="F889" s="2">
        <v>18488</v>
      </c>
      <c r="G889" s="2">
        <v>800</v>
      </c>
      <c r="H889" s="2">
        <v>11216</v>
      </c>
      <c r="I889" s="2">
        <v>804</v>
      </c>
      <c r="J889" s="2"/>
      <c r="K889" s="2">
        <v>3000</v>
      </c>
      <c r="L889" s="2">
        <v>1375</v>
      </c>
      <c r="M889" s="2">
        <v>18184</v>
      </c>
      <c r="N889" s="2">
        <v>7</v>
      </c>
      <c r="O889" s="2">
        <v>17735</v>
      </c>
      <c r="P889" s="2">
        <v>5241</v>
      </c>
      <c r="Q889" s="2">
        <v>23892</v>
      </c>
      <c r="R889" s="2">
        <v>4243</v>
      </c>
      <c r="S889" s="2"/>
      <c r="T889" s="2">
        <v>17960</v>
      </c>
      <c r="U889" s="2"/>
      <c r="V889" s="2"/>
      <c r="W889" s="2"/>
      <c r="X889" s="2"/>
    </row>
    <row r="890" spans="1:24" ht="16.5" customHeight="1" x14ac:dyDescent="0.25">
      <c r="A890" s="1" t="s">
        <v>219</v>
      </c>
      <c r="B890" s="1" t="s">
        <v>207</v>
      </c>
      <c r="C890" s="1"/>
      <c r="D890" s="2"/>
      <c r="E890" s="2"/>
      <c r="F890" s="2"/>
      <c r="G890" s="2"/>
      <c r="H890" s="2"/>
      <c r="I890" s="2"/>
      <c r="J890" s="2"/>
      <c r="K890" s="2"/>
      <c r="L890" s="2"/>
      <c r="M890" s="2">
        <v>7280</v>
      </c>
      <c r="N890" s="2">
        <v>6000</v>
      </c>
      <c r="O890" s="2">
        <v>31184</v>
      </c>
      <c r="P890" s="2">
        <v>52800</v>
      </c>
      <c r="Q890" s="2">
        <v>0</v>
      </c>
      <c r="R890" s="2">
        <v>5593</v>
      </c>
      <c r="S890" s="2"/>
      <c r="T890" s="2"/>
      <c r="U890" s="2"/>
      <c r="V890" s="2"/>
      <c r="W890" s="2"/>
      <c r="X890" s="2"/>
    </row>
    <row r="891" spans="1:24" ht="16.5" customHeight="1" x14ac:dyDescent="0.25">
      <c r="A891" s="1" t="s">
        <v>219</v>
      </c>
      <c r="B891" s="1" t="s">
        <v>2616</v>
      </c>
      <c r="C891" s="1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>
        <v>927</v>
      </c>
      <c r="X891" s="2"/>
    </row>
    <row r="892" spans="1:24" ht="16.5" customHeight="1" x14ac:dyDescent="0.25">
      <c r="A892" s="1" t="s">
        <v>219</v>
      </c>
      <c r="B892" s="1" t="s">
        <v>208</v>
      </c>
      <c r="C892" s="1"/>
      <c r="D892" s="2">
        <v>1308</v>
      </c>
      <c r="E892" s="2"/>
      <c r="F892" s="2">
        <v>21</v>
      </c>
      <c r="G892" s="2">
        <v>1556</v>
      </c>
      <c r="H892" s="2"/>
      <c r="I892" s="2"/>
      <c r="J892" s="2"/>
      <c r="K892" s="2"/>
      <c r="L892" s="2"/>
      <c r="M892" s="2"/>
      <c r="N892" s="2"/>
      <c r="O892" s="2"/>
      <c r="P892" s="2"/>
      <c r="Q892" s="2">
        <v>0</v>
      </c>
      <c r="R892" s="2"/>
      <c r="S892" s="2"/>
      <c r="T892" s="2"/>
      <c r="U892" s="2"/>
      <c r="V892" s="2"/>
      <c r="W892" s="2"/>
      <c r="X892" s="2"/>
    </row>
    <row r="893" spans="1:24" ht="16.5" customHeight="1" x14ac:dyDescent="0.25">
      <c r="A893" s="1" t="s">
        <v>219</v>
      </c>
      <c r="B893" s="1" t="s">
        <v>1327</v>
      </c>
      <c r="C893" s="1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>
        <v>81</v>
      </c>
      <c r="U893" s="2"/>
      <c r="V893" s="2">
        <v>4800</v>
      </c>
      <c r="W893" s="2"/>
      <c r="X893" s="2"/>
    </row>
    <row r="894" spans="1:24" s="43" customFormat="1" ht="16.5" customHeight="1" x14ac:dyDescent="0.25">
      <c r="A894" s="3" t="s">
        <v>219</v>
      </c>
      <c r="B894" s="3" t="s">
        <v>1925</v>
      </c>
      <c r="C894" s="3" t="s">
        <v>1340</v>
      </c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  <c r="S894" s="10"/>
      <c r="T894" s="10">
        <v>16</v>
      </c>
      <c r="U894" s="10"/>
      <c r="V894" s="10"/>
      <c r="W894" s="10"/>
      <c r="X894" s="10"/>
    </row>
    <row r="895" spans="1:24" s="43" customFormat="1" ht="16.5" customHeight="1" x14ac:dyDescent="0.25">
      <c r="A895" s="3" t="s">
        <v>219</v>
      </c>
      <c r="B895" s="3" t="s">
        <v>1333</v>
      </c>
      <c r="C895" s="3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  <c r="S895" s="10"/>
      <c r="T895" s="10">
        <v>16</v>
      </c>
      <c r="U895" s="10"/>
      <c r="V895" s="10"/>
      <c r="W895" s="10"/>
      <c r="X895" s="10"/>
    </row>
    <row r="896" spans="1:24" s="43" customFormat="1" ht="16.5" customHeight="1" x14ac:dyDescent="0.25">
      <c r="A896" s="3" t="s">
        <v>219</v>
      </c>
      <c r="B896" s="3" t="s">
        <v>1332</v>
      </c>
      <c r="C896" s="3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  <c r="S896" s="10"/>
      <c r="T896" s="10">
        <v>16</v>
      </c>
      <c r="U896" s="10"/>
      <c r="V896" s="10"/>
      <c r="W896" s="10"/>
      <c r="X896" s="10"/>
    </row>
    <row r="897" spans="1:24" s="43" customFormat="1" ht="16.5" customHeight="1" x14ac:dyDescent="0.25">
      <c r="A897" s="3" t="s">
        <v>219</v>
      </c>
      <c r="B897" s="3" t="s">
        <v>1330</v>
      </c>
      <c r="C897" s="3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  <c r="S897" s="10"/>
      <c r="T897" s="10">
        <v>16</v>
      </c>
      <c r="U897" s="10"/>
      <c r="V897" s="10"/>
      <c r="W897" s="10"/>
      <c r="X897" s="10"/>
    </row>
    <row r="898" spans="1:24" s="43" customFormat="1" ht="16.5" customHeight="1" x14ac:dyDescent="0.25">
      <c r="A898" s="3" t="s">
        <v>219</v>
      </c>
      <c r="B898" s="3" t="s">
        <v>1331</v>
      </c>
      <c r="C898" s="3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  <c r="S898" s="10"/>
      <c r="T898" s="10">
        <v>16</v>
      </c>
      <c r="U898" s="10"/>
      <c r="V898" s="10"/>
      <c r="W898" s="10"/>
      <c r="X898" s="10"/>
    </row>
    <row r="899" spans="1:24" s="43" customFormat="1" ht="16.5" customHeight="1" x14ac:dyDescent="0.25">
      <c r="A899" s="3" t="s">
        <v>219</v>
      </c>
      <c r="B899" s="3" t="s">
        <v>1329</v>
      </c>
      <c r="C899" s="3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  <c r="S899" s="10"/>
      <c r="T899" s="10">
        <v>16</v>
      </c>
      <c r="U899" s="10"/>
      <c r="V899" s="10"/>
      <c r="W899" s="10"/>
      <c r="X899" s="10"/>
    </row>
    <row r="900" spans="1:24" s="43" customFormat="1" ht="16.5" customHeight="1" x14ac:dyDescent="0.25">
      <c r="A900" s="3" t="s">
        <v>219</v>
      </c>
      <c r="B900" s="3" t="s">
        <v>1328</v>
      </c>
      <c r="C900" s="3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  <c r="S900" s="10"/>
      <c r="T900" s="10">
        <v>16</v>
      </c>
      <c r="U900" s="10"/>
      <c r="V900" s="10"/>
      <c r="W900" s="10"/>
      <c r="X900" s="10"/>
    </row>
    <row r="901" spans="1:24" s="43" customFormat="1" ht="16.5" customHeight="1" x14ac:dyDescent="0.25">
      <c r="A901" s="3" t="s">
        <v>219</v>
      </c>
      <c r="B901" s="3" t="s">
        <v>1729</v>
      </c>
      <c r="C901" s="3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>
        <v>1800</v>
      </c>
      <c r="P901" s="10"/>
      <c r="Q901" s="10">
        <v>0</v>
      </c>
      <c r="R901" s="10"/>
      <c r="S901" s="10"/>
      <c r="T901" s="10"/>
      <c r="U901" s="10"/>
      <c r="V901" s="10"/>
      <c r="W901" s="10"/>
      <c r="X901" s="10"/>
    </row>
    <row r="902" spans="1:24" s="43" customFormat="1" ht="16.5" customHeight="1" x14ac:dyDescent="0.25">
      <c r="A902" s="3" t="s">
        <v>219</v>
      </c>
      <c r="B902" s="3" t="s">
        <v>1334</v>
      </c>
      <c r="C902" s="3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  <c r="S902" s="10"/>
      <c r="T902" s="10">
        <v>12</v>
      </c>
      <c r="U902" s="10"/>
      <c r="V902" s="10"/>
      <c r="W902" s="10"/>
      <c r="X902" s="10"/>
    </row>
    <row r="903" spans="1:24" ht="16.5" customHeight="1" x14ac:dyDescent="0.25">
      <c r="A903" s="1" t="s">
        <v>219</v>
      </c>
      <c r="B903" s="3" t="s">
        <v>209</v>
      </c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>
        <v>2500</v>
      </c>
      <c r="O903" s="2"/>
      <c r="P903" s="2"/>
      <c r="Q903" s="2">
        <v>0</v>
      </c>
      <c r="R903" s="2"/>
      <c r="S903" s="2"/>
      <c r="T903" s="2"/>
      <c r="U903" s="2"/>
      <c r="V903" s="2"/>
      <c r="W903" s="2"/>
      <c r="X903" s="2"/>
    </row>
    <row r="904" spans="1:24" ht="16.5" customHeight="1" x14ac:dyDescent="0.25">
      <c r="A904" s="1" t="s">
        <v>219</v>
      </c>
      <c r="B904" s="3" t="s">
        <v>210</v>
      </c>
      <c r="C904" s="3"/>
      <c r="D904" s="2">
        <v>36967</v>
      </c>
      <c r="E904" s="2">
        <v>14727</v>
      </c>
      <c r="F904" s="2">
        <v>17900</v>
      </c>
      <c r="G904" s="2">
        <v>9940</v>
      </c>
      <c r="H904" s="2">
        <v>13480</v>
      </c>
      <c r="I904" s="2">
        <v>2000</v>
      </c>
      <c r="J904" s="2"/>
      <c r="K904" s="2"/>
      <c r="L904" s="2">
        <v>250</v>
      </c>
      <c r="M904" s="2">
        <v>10</v>
      </c>
      <c r="N904" s="2"/>
      <c r="O904" s="2"/>
      <c r="P904" s="2"/>
      <c r="Q904" s="2">
        <v>0</v>
      </c>
      <c r="R904" s="2"/>
      <c r="S904" s="2">
        <v>1000</v>
      </c>
      <c r="T904" s="2">
        <v>2000</v>
      </c>
      <c r="U904" s="2"/>
      <c r="V904" s="2"/>
      <c r="W904" s="2"/>
      <c r="X904" s="2"/>
    </row>
    <row r="905" spans="1:24" ht="16.5" customHeight="1" x14ac:dyDescent="0.25">
      <c r="A905" s="1" t="s">
        <v>219</v>
      </c>
      <c r="B905" s="3" t="s">
        <v>2625</v>
      </c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>
        <v>7882</v>
      </c>
      <c r="X905" s="2"/>
    </row>
    <row r="906" spans="1:24" ht="16.5" customHeight="1" x14ac:dyDescent="0.25">
      <c r="A906" s="1" t="s">
        <v>219</v>
      </c>
      <c r="B906" s="3" t="s">
        <v>1123</v>
      </c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>
        <v>6652</v>
      </c>
      <c r="S906" s="2"/>
      <c r="T906" s="2">
        <v>31</v>
      </c>
      <c r="U906" s="2">
        <v>76</v>
      </c>
      <c r="V906" s="2"/>
      <c r="W906" s="2"/>
      <c r="X906" s="2"/>
    </row>
    <row r="907" spans="1:24" ht="16.5" customHeight="1" x14ac:dyDescent="0.25">
      <c r="A907" s="1" t="s">
        <v>219</v>
      </c>
      <c r="B907" s="3" t="s">
        <v>211</v>
      </c>
      <c r="C907" s="3"/>
      <c r="D907" s="2"/>
      <c r="E907" s="2"/>
      <c r="F907" s="2">
        <v>3409</v>
      </c>
      <c r="G907" s="2"/>
      <c r="H907" s="2">
        <v>1602</v>
      </c>
      <c r="I907" s="2">
        <v>160</v>
      </c>
      <c r="J907" s="2"/>
      <c r="K907" s="2"/>
      <c r="L907" s="2"/>
      <c r="M907" s="2"/>
      <c r="N907" s="2">
        <v>6371</v>
      </c>
      <c r="O907" s="2">
        <v>1251</v>
      </c>
      <c r="P907" s="2">
        <v>8645</v>
      </c>
      <c r="Q907" s="2">
        <v>6853</v>
      </c>
      <c r="R907" s="2"/>
      <c r="S907" s="2"/>
      <c r="T907" s="2"/>
      <c r="U907" s="2"/>
      <c r="V907" s="2"/>
      <c r="W907" s="2"/>
      <c r="X907" s="2"/>
    </row>
    <row r="908" spans="1:24" ht="16.5" customHeight="1" x14ac:dyDescent="0.25">
      <c r="A908" s="1" t="s">
        <v>219</v>
      </c>
      <c r="B908" s="3" t="s">
        <v>2626</v>
      </c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>
        <v>693</v>
      </c>
      <c r="X908" s="2"/>
    </row>
    <row r="909" spans="1:24" ht="16.5" customHeight="1" x14ac:dyDescent="0.25">
      <c r="A909" s="1" t="s">
        <v>219</v>
      </c>
      <c r="B909" s="3" t="s">
        <v>212</v>
      </c>
      <c r="C909" s="3"/>
      <c r="D909" s="2">
        <v>8000</v>
      </c>
      <c r="E909" s="2">
        <v>6200</v>
      </c>
      <c r="F909" s="2">
        <v>4100</v>
      </c>
      <c r="G909" s="2">
        <v>17700</v>
      </c>
      <c r="H909" s="2">
        <v>1200</v>
      </c>
      <c r="I909" s="2">
        <v>1005</v>
      </c>
      <c r="J909" s="2">
        <v>1710</v>
      </c>
      <c r="K909" s="2">
        <v>3700</v>
      </c>
      <c r="L909" s="2">
        <v>30</v>
      </c>
      <c r="M909" s="2">
        <v>2080</v>
      </c>
      <c r="N909" s="2">
        <v>1686</v>
      </c>
      <c r="O909" s="2">
        <v>60791</v>
      </c>
      <c r="P909" s="2">
        <v>998</v>
      </c>
      <c r="Q909" s="2">
        <v>4518</v>
      </c>
      <c r="R909" s="2">
        <v>5775</v>
      </c>
      <c r="S909" s="2">
        <v>8764</v>
      </c>
      <c r="T909" s="2">
        <v>4834</v>
      </c>
      <c r="U909" s="2">
        <v>13034</v>
      </c>
      <c r="V909" s="2">
        <v>16026</v>
      </c>
      <c r="W909" s="2">
        <v>13894</v>
      </c>
      <c r="X909" s="2">
        <v>16362</v>
      </c>
    </row>
    <row r="910" spans="1:24" ht="16.5" customHeight="1" x14ac:dyDescent="0.25">
      <c r="A910" s="1" t="s">
        <v>219</v>
      </c>
      <c r="B910" s="3" t="s">
        <v>213</v>
      </c>
      <c r="C910" s="3"/>
      <c r="D910" s="2">
        <v>9550</v>
      </c>
      <c r="E910" s="2">
        <v>4200</v>
      </c>
      <c r="F910" s="2">
        <v>3315</v>
      </c>
      <c r="G910" s="2"/>
      <c r="H910" s="2"/>
      <c r="I910" s="2"/>
      <c r="J910" s="2"/>
      <c r="K910" s="2">
        <v>170</v>
      </c>
      <c r="L910" s="2"/>
      <c r="M910" s="2">
        <v>61513</v>
      </c>
      <c r="N910" s="2"/>
      <c r="O910" s="2">
        <v>983</v>
      </c>
      <c r="P910" s="2"/>
      <c r="Q910" s="2">
        <v>0</v>
      </c>
      <c r="R910" s="2"/>
      <c r="S910" s="2"/>
      <c r="T910" s="2"/>
      <c r="U910" s="2"/>
      <c r="V910" s="2"/>
      <c r="W910" s="2"/>
      <c r="X910" s="2"/>
    </row>
    <row r="911" spans="1:24" ht="16.5" customHeight="1" x14ac:dyDescent="0.25">
      <c r="A911" s="1" t="s">
        <v>219</v>
      </c>
      <c r="B911" s="3" t="s">
        <v>214</v>
      </c>
      <c r="C911" s="3"/>
      <c r="D911" s="2">
        <v>24392</v>
      </c>
      <c r="E911" s="2">
        <v>12500</v>
      </c>
      <c r="F911" s="2">
        <v>19359</v>
      </c>
      <c r="G911" s="2">
        <v>12134</v>
      </c>
      <c r="H911" s="2">
        <v>7624</v>
      </c>
      <c r="I911" s="2">
        <v>11208</v>
      </c>
      <c r="J911" s="2">
        <v>18566</v>
      </c>
      <c r="K911" s="2">
        <v>5970</v>
      </c>
      <c r="L911" s="2">
        <v>2390</v>
      </c>
      <c r="M911" s="2">
        <v>8000</v>
      </c>
      <c r="N911" s="2">
        <v>11610</v>
      </c>
      <c r="O911" s="2">
        <v>68026</v>
      </c>
      <c r="P911" s="2">
        <v>6300</v>
      </c>
      <c r="Q911" s="2">
        <v>2800</v>
      </c>
      <c r="R911" s="2"/>
      <c r="S911" s="2"/>
      <c r="T911" s="2"/>
      <c r="U911" s="2">
        <v>5000</v>
      </c>
      <c r="V911" s="2">
        <v>3000</v>
      </c>
      <c r="W911" s="2">
        <v>14850</v>
      </c>
      <c r="X911" s="2">
        <v>11500</v>
      </c>
    </row>
    <row r="912" spans="1:24" ht="16.5" customHeight="1" x14ac:dyDescent="0.25">
      <c r="A912" s="1" t="s">
        <v>219</v>
      </c>
      <c r="B912" s="3" t="s">
        <v>1730</v>
      </c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>
        <v>16500</v>
      </c>
      <c r="O912" s="2">
        <v>571639</v>
      </c>
      <c r="P912" s="2">
        <v>15924</v>
      </c>
      <c r="Q912" s="2">
        <v>0</v>
      </c>
      <c r="R912" s="2"/>
      <c r="S912" s="2"/>
      <c r="T912" s="2"/>
      <c r="U912" s="2"/>
      <c r="V912" s="2"/>
      <c r="W912" s="2"/>
      <c r="X912" s="2"/>
    </row>
    <row r="913" spans="1:24" ht="16.5" customHeight="1" x14ac:dyDescent="0.25">
      <c r="A913" s="1" t="s">
        <v>219</v>
      </c>
      <c r="B913" s="3" t="s">
        <v>1335</v>
      </c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>
        <v>79</v>
      </c>
      <c r="U913" s="2"/>
      <c r="V913" s="2"/>
      <c r="W913" s="2"/>
      <c r="X913" s="2"/>
    </row>
    <row r="914" spans="1:24" ht="16.5" customHeight="1" x14ac:dyDescent="0.25">
      <c r="A914" s="1" t="s">
        <v>219</v>
      </c>
      <c r="B914" s="3" t="s">
        <v>1336</v>
      </c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>
        <v>16</v>
      </c>
      <c r="U914" s="2"/>
      <c r="V914" s="2"/>
      <c r="W914" s="2"/>
      <c r="X914" s="2"/>
    </row>
    <row r="915" spans="1:24" ht="16.5" customHeight="1" x14ac:dyDescent="0.25">
      <c r="A915" s="1" t="s">
        <v>219</v>
      </c>
      <c r="B915" s="3" t="s">
        <v>1068</v>
      </c>
      <c r="C915" s="3"/>
      <c r="D915" s="2">
        <v>23930</v>
      </c>
      <c r="E915" s="2">
        <v>24841</v>
      </c>
      <c r="F915" s="2">
        <v>23170</v>
      </c>
      <c r="G915" s="2">
        <v>14650</v>
      </c>
      <c r="H915" s="2">
        <v>5600</v>
      </c>
      <c r="I915" s="2">
        <v>8450</v>
      </c>
      <c r="J915" s="2">
        <v>5090</v>
      </c>
      <c r="K915" s="2">
        <v>4220</v>
      </c>
      <c r="L915" s="2">
        <v>3310</v>
      </c>
      <c r="M915" s="2">
        <v>2840</v>
      </c>
      <c r="N915" s="2">
        <v>10500</v>
      </c>
      <c r="O915" s="2">
        <v>52571</v>
      </c>
      <c r="P915" s="2">
        <v>5298</v>
      </c>
      <c r="Q915" s="2">
        <v>6320</v>
      </c>
      <c r="R915" s="2">
        <v>6027</v>
      </c>
      <c r="S915" s="2">
        <v>8068</v>
      </c>
      <c r="T915" s="2">
        <v>4263</v>
      </c>
      <c r="U915" s="2">
        <v>12633</v>
      </c>
      <c r="V915" s="2">
        <v>16198</v>
      </c>
      <c r="W915" s="2">
        <v>14727</v>
      </c>
      <c r="X915" s="2">
        <v>12608</v>
      </c>
    </row>
    <row r="916" spans="1:24" ht="16.5" customHeight="1" x14ac:dyDescent="0.25">
      <c r="A916" s="1" t="s">
        <v>219</v>
      </c>
      <c r="B916" s="3" t="s">
        <v>1731</v>
      </c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>
        <v>5498</v>
      </c>
      <c r="P916" s="2">
        <v>228</v>
      </c>
      <c r="Q916" s="2">
        <v>257</v>
      </c>
      <c r="R916" s="2"/>
      <c r="S916" s="2"/>
      <c r="T916" s="2"/>
      <c r="U916" s="2"/>
      <c r="V916" s="2">
        <v>830</v>
      </c>
      <c r="W916" s="2"/>
      <c r="X916" s="2"/>
    </row>
    <row r="917" spans="1:24" ht="16.5" customHeight="1" x14ac:dyDescent="0.25">
      <c r="A917" s="1" t="s">
        <v>219</v>
      </c>
      <c r="B917" s="3" t="s">
        <v>1732</v>
      </c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>
        <v>4000</v>
      </c>
      <c r="O917" s="2">
        <v>2000</v>
      </c>
      <c r="P917" s="2"/>
      <c r="Q917" s="2">
        <v>0</v>
      </c>
      <c r="R917" s="2"/>
      <c r="S917" s="2"/>
      <c r="T917" s="2"/>
      <c r="U917" s="2"/>
      <c r="V917" s="2"/>
      <c r="W917" s="2"/>
      <c r="X917" s="2"/>
    </row>
    <row r="918" spans="1:24" ht="16.5" customHeight="1" x14ac:dyDescent="0.25">
      <c r="A918" s="1" t="s">
        <v>219</v>
      </c>
      <c r="B918" s="3" t="s">
        <v>232</v>
      </c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>
        <v>2811</v>
      </c>
      <c r="P918" s="2"/>
      <c r="Q918" s="2">
        <v>300</v>
      </c>
      <c r="R918" s="2"/>
      <c r="S918" s="2"/>
      <c r="T918" s="2"/>
      <c r="U918" s="2">
        <v>5761</v>
      </c>
      <c r="V918" s="2"/>
      <c r="W918" s="2">
        <v>810</v>
      </c>
      <c r="X918" s="2"/>
    </row>
    <row r="919" spans="1:24" ht="16.5" customHeight="1" x14ac:dyDescent="0.25">
      <c r="A919" s="1" t="s">
        <v>219</v>
      </c>
      <c r="B919" s="3" t="s">
        <v>1338</v>
      </c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>
        <v>16</v>
      </c>
      <c r="U919" s="2"/>
      <c r="V919" s="2"/>
      <c r="W919" s="2"/>
      <c r="X919" s="2"/>
    </row>
    <row r="920" spans="1:24" s="43" customFormat="1" ht="16.5" customHeight="1" x14ac:dyDescent="0.25">
      <c r="A920" s="3" t="s">
        <v>219</v>
      </c>
      <c r="B920" s="3" t="s">
        <v>1339</v>
      </c>
      <c r="C920" s="3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  <c r="S920" s="10"/>
      <c r="T920" s="10">
        <v>16</v>
      </c>
      <c r="U920" s="10"/>
      <c r="V920" s="10"/>
      <c r="W920" s="10"/>
      <c r="X920" s="10"/>
    </row>
    <row r="921" spans="1:24" s="43" customFormat="1" ht="16.5" customHeight="1" x14ac:dyDescent="0.25">
      <c r="A921" s="3" t="s">
        <v>219</v>
      </c>
      <c r="B921" s="3" t="s">
        <v>1337</v>
      </c>
      <c r="C921" s="3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>
        <v>16</v>
      </c>
      <c r="U921" s="10"/>
      <c r="V921" s="10"/>
      <c r="W921" s="10"/>
      <c r="X921" s="10"/>
    </row>
    <row r="922" spans="1:24" ht="16.5" customHeight="1" x14ac:dyDescent="0.25">
      <c r="A922" s="1" t="s">
        <v>219</v>
      </c>
      <c r="B922" s="3" t="s">
        <v>2223</v>
      </c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>
        <v>34</v>
      </c>
      <c r="W922" s="2"/>
      <c r="X922" s="2"/>
    </row>
    <row r="923" spans="1:24" ht="16.5" customHeight="1" x14ac:dyDescent="0.25">
      <c r="A923" s="1" t="s">
        <v>219</v>
      </c>
      <c r="B923" s="3" t="s">
        <v>2627</v>
      </c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>
        <v>115</v>
      </c>
      <c r="X923" s="2"/>
    </row>
    <row r="924" spans="1:24" ht="16.5" customHeight="1" x14ac:dyDescent="0.25">
      <c r="A924" s="1" t="s">
        <v>219</v>
      </c>
      <c r="B924" s="3" t="s">
        <v>215</v>
      </c>
      <c r="C924" s="3"/>
      <c r="D924" s="2">
        <v>6472</v>
      </c>
      <c r="E924" s="2">
        <v>308</v>
      </c>
      <c r="F924" s="2">
        <v>2250</v>
      </c>
      <c r="G924" s="2">
        <v>200</v>
      </c>
      <c r="H924" s="2">
        <v>5150</v>
      </c>
      <c r="I924" s="2"/>
      <c r="J924" s="2">
        <v>20</v>
      </c>
      <c r="K924" s="2"/>
      <c r="L924" s="2">
        <v>3</v>
      </c>
      <c r="M924" s="2"/>
      <c r="N924" s="2"/>
      <c r="O924" s="2"/>
      <c r="P924" s="2"/>
      <c r="Q924" s="2">
        <v>0</v>
      </c>
      <c r="R924" s="2"/>
      <c r="S924" s="2"/>
      <c r="T924" s="2"/>
      <c r="U924" s="2"/>
      <c r="V924" s="2"/>
      <c r="W924" s="2"/>
      <c r="X924" s="2"/>
    </row>
    <row r="925" spans="1:24" ht="16.5" customHeight="1" x14ac:dyDescent="0.25">
      <c r="A925" s="1" t="s">
        <v>219</v>
      </c>
      <c r="B925" s="3" t="s">
        <v>216</v>
      </c>
      <c r="C925" s="3"/>
      <c r="D925" s="2">
        <v>8</v>
      </c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>
        <v>0</v>
      </c>
      <c r="R925" s="2"/>
      <c r="S925" s="2"/>
      <c r="T925" s="2"/>
      <c r="U925" s="2"/>
      <c r="V925" s="2"/>
      <c r="W925" s="2"/>
      <c r="X925" s="2"/>
    </row>
    <row r="926" spans="1:24" ht="16.5" customHeight="1" x14ac:dyDescent="0.25">
      <c r="A926" s="1" t="s">
        <v>219</v>
      </c>
      <c r="B926" s="3" t="s">
        <v>2628</v>
      </c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>
        <v>736</v>
      </c>
      <c r="X926" s="2">
        <v>8358</v>
      </c>
    </row>
    <row r="927" spans="1:24" ht="16.5" customHeight="1" x14ac:dyDescent="0.25">
      <c r="A927" s="1" t="s">
        <v>219</v>
      </c>
      <c r="B927" s="3" t="s">
        <v>2224</v>
      </c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>
        <v>511</v>
      </c>
      <c r="W927" s="2">
        <v>1974</v>
      </c>
      <c r="X927" s="2">
        <v>1281</v>
      </c>
    </row>
    <row r="928" spans="1:24" ht="16.5" customHeight="1" x14ac:dyDescent="0.25">
      <c r="A928" s="1" t="s">
        <v>219</v>
      </c>
      <c r="B928" s="3" t="s">
        <v>43</v>
      </c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>
        <v>2311</v>
      </c>
      <c r="U928" s="2"/>
      <c r="V928" s="2"/>
      <c r="W928" s="2"/>
      <c r="X928" s="2"/>
    </row>
    <row r="929" spans="1:24" ht="16.5" customHeight="1" x14ac:dyDescent="0.25">
      <c r="A929" s="1" t="s">
        <v>219</v>
      </c>
      <c r="B929" s="3" t="s">
        <v>2629</v>
      </c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>
        <v>897</v>
      </c>
      <c r="X929" s="2">
        <v>71</v>
      </c>
    </row>
    <row r="930" spans="1:24" ht="16.5" customHeight="1" x14ac:dyDescent="0.25">
      <c r="A930" s="1" t="s">
        <v>219</v>
      </c>
      <c r="B930" s="3" t="s">
        <v>1126</v>
      </c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>
        <v>2750</v>
      </c>
      <c r="S930" s="2"/>
      <c r="T930" s="2"/>
      <c r="U930" s="2"/>
      <c r="V930" s="2"/>
      <c r="W930" s="2"/>
      <c r="X930" s="2">
        <v>6525</v>
      </c>
    </row>
    <row r="931" spans="1:24" ht="16.5" customHeight="1" x14ac:dyDescent="0.25">
      <c r="A931" s="1" t="s">
        <v>219</v>
      </c>
      <c r="B931" s="3" t="s">
        <v>1927</v>
      </c>
      <c r="C931" s="3" t="s">
        <v>1928</v>
      </c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>
        <v>3600</v>
      </c>
      <c r="V931" s="2"/>
      <c r="W931" s="2"/>
      <c r="X931" s="2"/>
    </row>
    <row r="932" spans="1:24" ht="16.5" customHeight="1" x14ac:dyDescent="0.25">
      <c r="A932" s="1" t="s">
        <v>219</v>
      </c>
      <c r="B932" s="3" t="s">
        <v>1929</v>
      </c>
      <c r="C932" s="3"/>
      <c r="D932" s="2"/>
      <c r="E932" s="2">
        <v>127310</v>
      </c>
      <c r="F932" s="2">
        <v>150338</v>
      </c>
      <c r="G932" s="2">
        <v>162777</v>
      </c>
      <c r="H932" s="2">
        <v>100962</v>
      </c>
      <c r="I932" s="2">
        <v>163578</v>
      </c>
      <c r="J932" s="2">
        <v>1711005</v>
      </c>
      <c r="K932" s="2">
        <v>198193</v>
      </c>
      <c r="L932" s="2">
        <v>106077</v>
      </c>
      <c r="M932" s="2">
        <v>313500</v>
      </c>
      <c r="N932" s="2"/>
      <c r="O932" s="2"/>
      <c r="P932" s="2"/>
      <c r="Q932" s="2">
        <v>0</v>
      </c>
      <c r="R932" s="2"/>
      <c r="S932" s="2"/>
      <c r="T932" s="2"/>
      <c r="U932" s="2"/>
      <c r="V932" s="2"/>
      <c r="W932" s="2"/>
      <c r="X932" s="2"/>
    </row>
    <row r="933" spans="1:24" ht="16.5" customHeight="1" x14ac:dyDescent="0.25">
      <c r="A933" s="1" t="s">
        <v>219</v>
      </c>
      <c r="B933" s="3" t="s">
        <v>1733</v>
      </c>
      <c r="C933" s="3" t="s">
        <v>1928</v>
      </c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>
        <v>3000</v>
      </c>
      <c r="O933" s="2"/>
      <c r="P933" s="2"/>
      <c r="Q933" s="2">
        <v>0</v>
      </c>
      <c r="R933" s="2"/>
      <c r="S933" s="2"/>
      <c r="T933" s="2"/>
      <c r="U933" s="2"/>
      <c r="V933" s="2"/>
      <c r="W933" s="2"/>
      <c r="X933" s="2"/>
    </row>
    <row r="934" spans="1:24" s="43" customFormat="1" ht="16.5" customHeight="1" x14ac:dyDescent="0.25">
      <c r="A934" s="1" t="s">
        <v>219</v>
      </c>
      <c r="B934" s="3" t="s">
        <v>1734</v>
      </c>
      <c r="C934" s="3" t="s">
        <v>1926</v>
      </c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>
        <v>10000</v>
      </c>
      <c r="O934" s="10"/>
      <c r="P934" s="10"/>
      <c r="Q934" s="10">
        <v>0</v>
      </c>
      <c r="R934" s="10"/>
      <c r="S934" s="10"/>
      <c r="T934" s="10">
        <v>16000</v>
      </c>
      <c r="U934" s="10">
        <v>18700</v>
      </c>
      <c r="V934" s="10"/>
      <c r="W934" s="10"/>
      <c r="X934" s="10"/>
    </row>
    <row r="935" spans="1:24" ht="16.5" customHeight="1" x14ac:dyDescent="0.25">
      <c r="A935" s="1" t="s">
        <v>219</v>
      </c>
      <c r="B935" s="3" t="s">
        <v>217</v>
      </c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>
        <v>7000</v>
      </c>
      <c r="P935" s="2"/>
      <c r="Q935" s="2">
        <v>0</v>
      </c>
      <c r="R935" s="2"/>
      <c r="S935" s="2"/>
      <c r="T935" s="2"/>
      <c r="U935" s="2"/>
      <c r="V935" s="2"/>
      <c r="W935" s="2"/>
      <c r="X935" s="2"/>
    </row>
    <row r="936" spans="1:24" ht="16.5" customHeight="1" x14ac:dyDescent="0.25">
      <c r="A936" s="1" t="s">
        <v>219</v>
      </c>
      <c r="B936" s="1" t="s">
        <v>2225</v>
      </c>
      <c r="C936" s="1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>
        <v>5400</v>
      </c>
      <c r="U936" s="2"/>
      <c r="V936" s="2">
        <v>1219</v>
      </c>
      <c r="W936" s="2">
        <v>511</v>
      </c>
      <c r="X936" s="2">
        <v>16687</v>
      </c>
    </row>
    <row r="937" spans="1:24" ht="16.5" customHeight="1" x14ac:dyDescent="0.25">
      <c r="A937" s="1" t="s">
        <v>219</v>
      </c>
      <c r="B937" s="1" t="s">
        <v>1608</v>
      </c>
      <c r="C937" s="1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>
        <v>6720</v>
      </c>
      <c r="V937" s="2">
        <v>12150</v>
      </c>
      <c r="W937" s="2">
        <v>12956</v>
      </c>
      <c r="X937" s="2">
        <v>30000</v>
      </c>
    </row>
    <row r="938" spans="1:24" ht="16.5" customHeight="1" x14ac:dyDescent="0.25">
      <c r="A938" s="1" t="s">
        <v>219</v>
      </c>
      <c r="B938" s="1" t="s">
        <v>2226</v>
      </c>
      <c r="C938" s="1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>
        <v>16737</v>
      </c>
      <c r="W938" s="2"/>
      <c r="X938" s="2"/>
    </row>
    <row r="939" spans="1:24" ht="16.5" customHeight="1" x14ac:dyDescent="0.25">
      <c r="A939" s="1" t="s">
        <v>219</v>
      </c>
      <c r="B939" s="1" t="s">
        <v>2630</v>
      </c>
      <c r="C939" s="1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>
        <v>7552</v>
      </c>
      <c r="X939" s="2">
        <v>2444</v>
      </c>
    </row>
    <row r="940" spans="1:24" ht="16.5" customHeight="1" x14ac:dyDescent="0.25">
      <c r="A940" s="1" t="s">
        <v>219</v>
      </c>
      <c r="B940" s="1" t="s">
        <v>2227</v>
      </c>
      <c r="C940" s="1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>
        <v>5088</v>
      </c>
      <c r="W940" s="2">
        <v>38320</v>
      </c>
      <c r="X940" s="2"/>
    </row>
    <row r="941" spans="1:24" ht="16.5" customHeight="1" x14ac:dyDescent="0.25">
      <c r="A941" s="1" t="s">
        <v>219</v>
      </c>
      <c r="B941" s="1" t="s">
        <v>2631</v>
      </c>
      <c r="C941" s="1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>
        <v>2038</v>
      </c>
      <c r="X941" s="2"/>
    </row>
    <row r="942" spans="1:24" ht="16.5" customHeight="1" x14ac:dyDescent="0.25">
      <c r="A942" s="1" t="s">
        <v>219</v>
      </c>
      <c r="B942" s="1" t="s">
        <v>2632</v>
      </c>
      <c r="C942" s="1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>
        <v>1146</v>
      </c>
      <c r="X942" s="2"/>
    </row>
    <row r="943" spans="1:24" s="43" customFormat="1" ht="16.5" customHeight="1" x14ac:dyDescent="0.25">
      <c r="A943" s="3" t="s">
        <v>219</v>
      </c>
      <c r="B943" s="3" t="s">
        <v>233</v>
      </c>
      <c r="C943" s="3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>
        <v>33083</v>
      </c>
      <c r="P943" s="10">
        <v>855</v>
      </c>
      <c r="Q943" s="10">
        <v>273</v>
      </c>
      <c r="R943" s="10"/>
      <c r="S943" s="10"/>
      <c r="T943" s="10">
        <v>20885</v>
      </c>
      <c r="U943" s="10">
        <v>3530</v>
      </c>
      <c r="V943" s="10"/>
      <c r="W943" s="10"/>
      <c r="X943" s="10"/>
    </row>
    <row r="944" spans="1:24" s="43" customFormat="1" ht="16.5" customHeight="1" x14ac:dyDescent="0.25">
      <c r="A944" s="3" t="s">
        <v>219</v>
      </c>
      <c r="B944" s="3" t="s">
        <v>234</v>
      </c>
      <c r="C944" s="3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>
        <v>70</v>
      </c>
      <c r="P944" s="10">
        <v>2311</v>
      </c>
      <c r="Q944" s="10">
        <v>398</v>
      </c>
      <c r="R944" s="10"/>
      <c r="S944" s="10"/>
      <c r="T944" s="10"/>
      <c r="U944" s="10"/>
      <c r="V944" s="10"/>
      <c r="W944" s="10"/>
      <c r="X944" s="10"/>
    </row>
    <row r="945" spans="1:25" ht="16.5" customHeight="1" x14ac:dyDescent="0.25">
      <c r="A945" s="7" t="s">
        <v>945</v>
      </c>
      <c r="B945" s="7" t="s">
        <v>945</v>
      </c>
      <c r="C945" s="7"/>
      <c r="D945" s="9">
        <f t="shared" ref="D945:W945" si="9">SUM(D781:D944)</f>
        <v>733978</v>
      </c>
      <c r="E945" s="9">
        <f t="shared" si="9"/>
        <v>551803</v>
      </c>
      <c r="F945" s="9">
        <f t="shared" si="9"/>
        <v>589863</v>
      </c>
      <c r="G945" s="9">
        <f t="shared" si="9"/>
        <v>489701</v>
      </c>
      <c r="H945" s="9">
        <f t="shared" si="9"/>
        <v>311431</v>
      </c>
      <c r="I945" s="9">
        <f t="shared" si="9"/>
        <v>346731</v>
      </c>
      <c r="J945" s="9">
        <f t="shared" si="9"/>
        <v>1834853</v>
      </c>
      <c r="K945" s="9">
        <f t="shared" si="9"/>
        <v>470620</v>
      </c>
      <c r="L945" s="9">
        <f t="shared" si="9"/>
        <v>206820</v>
      </c>
      <c r="M945" s="9">
        <f t="shared" si="9"/>
        <v>549733</v>
      </c>
      <c r="N945" s="9">
        <f t="shared" si="9"/>
        <v>532459</v>
      </c>
      <c r="O945" s="9">
        <f t="shared" si="9"/>
        <v>3553867</v>
      </c>
      <c r="P945" s="9">
        <f t="shared" si="9"/>
        <v>310805</v>
      </c>
      <c r="Q945" s="9">
        <f t="shared" si="9"/>
        <v>190144</v>
      </c>
      <c r="R945" s="9">
        <f t="shared" si="9"/>
        <v>379360</v>
      </c>
      <c r="S945" s="9">
        <f t="shared" si="9"/>
        <v>180350</v>
      </c>
      <c r="T945" s="9">
        <f t="shared" si="9"/>
        <v>430830</v>
      </c>
      <c r="U945" s="9">
        <f t="shared" si="9"/>
        <v>239566</v>
      </c>
      <c r="V945" s="9">
        <f t="shared" si="9"/>
        <v>306122</v>
      </c>
      <c r="W945" s="9">
        <f t="shared" si="9"/>
        <v>362816</v>
      </c>
      <c r="X945" s="9">
        <f>SUM(X781:X944)</f>
        <v>864904</v>
      </c>
      <c r="Y945" s="6" t="s">
        <v>936</v>
      </c>
    </row>
    <row r="946" spans="1:25" s="43" customFormat="1" ht="16.5" customHeight="1" x14ac:dyDescent="0.25">
      <c r="A946" s="3" t="s">
        <v>1944</v>
      </c>
      <c r="B946" s="3" t="s">
        <v>1524</v>
      </c>
      <c r="C946" s="3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>
        <v>20000</v>
      </c>
      <c r="U946" s="12"/>
      <c r="V946" s="12"/>
      <c r="W946" s="12"/>
      <c r="X946" s="12"/>
      <c r="Y946" s="44"/>
    </row>
    <row r="947" spans="1:25" s="43" customFormat="1" ht="16.5" customHeight="1" x14ac:dyDescent="0.25">
      <c r="A947" s="3" t="s">
        <v>1944</v>
      </c>
      <c r="B947" s="3" t="s">
        <v>2334</v>
      </c>
      <c r="C947" s="3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>
        <v>463</v>
      </c>
      <c r="U947" s="12">
        <v>54</v>
      </c>
      <c r="V947" s="12">
        <v>54</v>
      </c>
      <c r="W947" s="12"/>
      <c r="X947" s="12"/>
      <c r="Y947" s="44"/>
    </row>
    <row r="948" spans="1:25" s="43" customFormat="1" ht="16.5" customHeight="1" x14ac:dyDescent="0.25">
      <c r="A948" s="3" t="s">
        <v>1944</v>
      </c>
      <c r="B948" s="3" t="s">
        <v>2333</v>
      </c>
      <c r="C948" s="3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>
        <v>46</v>
      </c>
      <c r="W948" s="12"/>
      <c r="X948" s="12"/>
      <c r="Y948" s="44"/>
    </row>
    <row r="949" spans="1:25" s="43" customFormat="1" ht="16.5" customHeight="1" x14ac:dyDescent="0.25">
      <c r="A949" s="3" t="s">
        <v>1944</v>
      </c>
      <c r="B949" s="3" t="s">
        <v>1344</v>
      </c>
      <c r="C949" s="3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>
        <v>1523</v>
      </c>
      <c r="U949" s="12">
        <v>3556</v>
      </c>
      <c r="V949" s="12">
        <v>3556</v>
      </c>
      <c r="W949" s="12"/>
      <c r="X949" s="12">
        <v>85</v>
      </c>
      <c r="Y949" s="44"/>
    </row>
    <row r="950" spans="1:25" s="43" customFormat="1" ht="16.5" customHeight="1" x14ac:dyDescent="0.25">
      <c r="A950" s="3" t="s">
        <v>1944</v>
      </c>
      <c r="B950" s="3" t="s">
        <v>1405</v>
      </c>
      <c r="C950" s="3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>
        <v>180</v>
      </c>
      <c r="U950" s="12"/>
      <c r="V950" s="12"/>
      <c r="W950" s="12"/>
      <c r="X950" s="12"/>
      <c r="Y950" s="44"/>
    </row>
    <row r="951" spans="1:25" s="43" customFormat="1" ht="16.5" customHeight="1" x14ac:dyDescent="0.25">
      <c r="A951" s="3" t="s">
        <v>1944</v>
      </c>
      <c r="B951" s="3" t="s">
        <v>1404</v>
      </c>
      <c r="C951" s="3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>
        <v>100</v>
      </c>
      <c r="U951" s="12"/>
      <c r="V951" s="12"/>
      <c r="W951" s="12"/>
      <c r="X951" s="12"/>
      <c r="Y951" s="44"/>
    </row>
    <row r="952" spans="1:25" s="43" customFormat="1" ht="16.5" customHeight="1" x14ac:dyDescent="0.25">
      <c r="A952" s="3" t="s">
        <v>1944</v>
      </c>
      <c r="B952" s="3" t="s">
        <v>1347</v>
      </c>
      <c r="C952" s="3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>
        <v>20</v>
      </c>
      <c r="U952" s="12"/>
      <c r="V952" s="12"/>
      <c r="W952" s="12"/>
      <c r="X952" s="12"/>
      <c r="Y952" s="13" t="s">
        <v>936</v>
      </c>
    </row>
    <row r="953" spans="1:25" s="43" customFormat="1" ht="16.5" customHeight="1" x14ac:dyDescent="0.25">
      <c r="A953" s="7" t="s">
        <v>1345</v>
      </c>
      <c r="B953" s="7" t="s">
        <v>1346</v>
      </c>
      <c r="C953" s="7"/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  <c r="T953" s="9">
        <f>SUM(T935:T945)</f>
        <v>457115</v>
      </c>
      <c r="U953" s="9">
        <f>SUM(U935:U945)</f>
        <v>249816</v>
      </c>
      <c r="V953" s="9">
        <f>SUM(V946:V952)</f>
        <v>3656</v>
      </c>
      <c r="W953" s="9"/>
      <c r="X953" s="9">
        <f>SUM(X946:X952)</f>
        <v>85</v>
      </c>
      <c r="Y953" s="44"/>
    </row>
    <row r="954" spans="1:25" s="43" customFormat="1" ht="15" customHeight="1" x14ac:dyDescent="0.25">
      <c r="A954" s="3" t="s">
        <v>1945</v>
      </c>
      <c r="B954" s="5" t="s">
        <v>1766</v>
      </c>
      <c r="C954" s="5" t="s">
        <v>1002</v>
      </c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>
        <v>4766</v>
      </c>
      <c r="O954" s="10"/>
      <c r="P954" s="10">
        <v>55000</v>
      </c>
      <c r="Q954" s="10">
        <v>55000</v>
      </c>
      <c r="R954" s="10">
        <v>414</v>
      </c>
      <c r="S954" s="10">
        <v>8045</v>
      </c>
      <c r="T954" s="10">
        <v>126672</v>
      </c>
      <c r="U954" s="10">
        <v>77436</v>
      </c>
      <c r="V954" s="10">
        <v>110453</v>
      </c>
      <c r="W954" s="10">
        <v>74449</v>
      </c>
      <c r="X954" s="10">
        <v>29212</v>
      </c>
    </row>
    <row r="955" spans="1:25" s="43" customFormat="1" ht="16.5" customHeight="1" x14ac:dyDescent="0.25">
      <c r="A955" s="3" t="s">
        <v>1945</v>
      </c>
      <c r="B955" s="5" t="s">
        <v>1767</v>
      </c>
      <c r="C955" s="5"/>
      <c r="D955" s="10"/>
      <c r="E955" s="10"/>
      <c r="F955" s="10"/>
      <c r="G955" s="10"/>
      <c r="H955" s="10"/>
      <c r="I955" s="10"/>
      <c r="J955" s="10"/>
      <c r="K955" s="10"/>
      <c r="L955" s="10"/>
      <c r="M955" s="10">
        <v>2100</v>
      </c>
      <c r="N955" s="10">
        <v>180</v>
      </c>
      <c r="O955" s="10">
        <v>800</v>
      </c>
      <c r="P955" s="10">
        <v>1844</v>
      </c>
      <c r="Q955" s="10">
        <v>0</v>
      </c>
      <c r="R955" s="10"/>
      <c r="S955" s="10">
        <v>500</v>
      </c>
      <c r="T955" s="10"/>
      <c r="U955" s="10">
        <v>182</v>
      </c>
      <c r="V955" s="10">
        <v>182</v>
      </c>
      <c r="W955" s="10"/>
      <c r="X955" s="10"/>
    </row>
    <row r="956" spans="1:25" s="43" customFormat="1" ht="16.5" customHeight="1" x14ac:dyDescent="0.25">
      <c r="A956" s="3" t="s">
        <v>1945</v>
      </c>
      <c r="B956" s="5" t="s">
        <v>474</v>
      </c>
      <c r="C956" s="5"/>
      <c r="D956" s="10">
        <f>6850+12095</f>
        <v>18945</v>
      </c>
      <c r="E956" s="10">
        <v>18107</v>
      </c>
      <c r="F956" s="10">
        <v>30297</v>
      </c>
      <c r="G956" s="10">
        <v>11987</v>
      </c>
      <c r="H956" s="10"/>
      <c r="I956" s="10">
        <f>9000+19449+300</f>
        <v>28749</v>
      </c>
      <c r="J956" s="10">
        <v>3897</v>
      </c>
      <c r="K956" s="10">
        <v>8830</v>
      </c>
      <c r="L956" s="10">
        <f>9266+17699+5300</f>
        <v>32265</v>
      </c>
      <c r="M956" s="10">
        <v>45942</v>
      </c>
      <c r="N956" s="10">
        <v>17839</v>
      </c>
      <c r="O956" s="10">
        <v>13587</v>
      </c>
      <c r="P956" s="10">
        <v>10832</v>
      </c>
      <c r="Q956" s="10">
        <v>22305</v>
      </c>
      <c r="R956" s="10">
        <v>500</v>
      </c>
      <c r="S956" s="10">
        <v>16769</v>
      </c>
      <c r="T956" s="10">
        <v>21693</v>
      </c>
      <c r="U956" s="10">
        <v>10597</v>
      </c>
      <c r="V956" s="10">
        <v>3052</v>
      </c>
      <c r="W956" s="10">
        <v>60537</v>
      </c>
      <c r="X956" s="10">
        <v>13371</v>
      </c>
    </row>
    <row r="957" spans="1:25" s="43" customFormat="1" ht="16.5" customHeight="1" x14ac:dyDescent="0.25">
      <c r="A957" s="3" t="s">
        <v>1945</v>
      </c>
      <c r="B957" s="5" t="s">
        <v>475</v>
      </c>
      <c r="C957" s="5"/>
      <c r="D957" s="10">
        <f>28780+19285</f>
        <v>48065</v>
      </c>
      <c r="E957" s="10">
        <v>29396</v>
      </c>
      <c r="F957" s="10">
        <v>24821</v>
      </c>
      <c r="G957" s="10">
        <v>27321</v>
      </c>
      <c r="H957" s="10"/>
      <c r="I957" s="10">
        <f>550+30982</f>
        <v>31532</v>
      </c>
      <c r="J957" s="10"/>
      <c r="K957" s="10">
        <v>13450</v>
      </c>
      <c r="L957" s="10">
        <f>9985+1908</f>
        <v>11893</v>
      </c>
      <c r="M957" s="10">
        <v>5176</v>
      </c>
      <c r="N957" s="10">
        <v>18566</v>
      </c>
      <c r="O957" s="10">
        <v>4000</v>
      </c>
      <c r="P957" s="10">
        <v>7000</v>
      </c>
      <c r="Q957" s="10">
        <v>0</v>
      </c>
      <c r="R957" s="10"/>
      <c r="S957" s="10">
        <v>41507</v>
      </c>
      <c r="T957" s="10">
        <v>45658</v>
      </c>
      <c r="U957" s="10">
        <v>41034</v>
      </c>
      <c r="V957" s="10">
        <v>60376</v>
      </c>
      <c r="W957" s="10">
        <v>91529</v>
      </c>
      <c r="X957" s="10">
        <v>123866</v>
      </c>
    </row>
    <row r="958" spans="1:25" s="43" customFormat="1" ht="16.5" customHeight="1" x14ac:dyDescent="0.25">
      <c r="A958" s="3" t="s">
        <v>1945</v>
      </c>
      <c r="B958" s="5" t="s">
        <v>1614</v>
      </c>
      <c r="C958" s="5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>
        <v>5500</v>
      </c>
    </row>
    <row r="959" spans="1:25" s="43" customFormat="1" ht="16.5" customHeight="1" x14ac:dyDescent="0.25">
      <c r="A959" s="3" t="s">
        <v>1945</v>
      </c>
      <c r="B959" s="5" t="s">
        <v>485</v>
      </c>
      <c r="C959" s="5"/>
      <c r="D959" s="10"/>
      <c r="E959" s="10"/>
      <c r="F959" s="10">
        <v>9599</v>
      </c>
      <c r="G959" s="10">
        <v>8622</v>
      </c>
      <c r="H959" s="10">
        <v>12415</v>
      </c>
      <c r="I959" s="10">
        <v>15192</v>
      </c>
      <c r="J959" s="10"/>
      <c r="K959" s="10">
        <v>18992</v>
      </c>
      <c r="L959" s="10">
        <v>9000</v>
      </c>
      <c r="M959" s="10">
        <v>33606</v>
      </c>
      <c r="N959" s="10">
        <v>53013</v>
      </c>
      <c r="O959" s="10">
        <v>8800</v>
      </c>
      <c r="P959" s="10">
        <v>8000</v>
      </c>
      <c r="Q959" s="10">
        <v>30112</v>
      </c>
      <c r="R959" s="10"/>
      <c r="S959" s="10">
        <v>150723</v>
      </c>
      <c r="T959" s="10">
        <v>62471</v>
      </c>
      <c r="U959" s="10">
        <v>79246</v>
      </c>
      <c r="V959" s="10">
        <v>121794</v>
      </c>
      <c r="W959" s="10">
        <v>138894</v>
      </c>
      <c r="X959" s="10">
        <v>118423</v>
      </c>
    </row>
    <row r="960" spans="1:25" s="43" customFormat="1" ht="16.5" customHeight="1" x14ac:dyDescent="0.25">
      <c r="A960" s="3" t="s">
        <v>1945</v>
      </c>
      <c r="B960" s="5" t="s">
        <v>486</v>
      </c>
      <c r="C960" s="5"/>
      <c r="D960" s="10">
        <v>2999</v>
      </c>
      <c r="E960" s="10">
        <v>1960</v>
      </c>
      <c r="F960" s="10">
        <v>928</v>
      </c>
      <c r="G960" s="10">
        <v>812</v>
      </c>
      <c r="H960" s="10">
        <v>848</v>
      </c>
      <c r="I960" s="10"/>
      <c r="J960" s="10"/>
      <c r="K960" s="10">
        <v>23900</v>
      </c>
      <c r="L960" s="10"/>
      <c r="M960" s="10">
        <v>43</v>
      </c>
      <c r="N960" s="10">
        <v>8270</v>
      </c>
      <c r="O960" s="10"/>
      <c r="P960" s="10"/>
      <c r="Q960" s="10">
        <v>12459</v>
      </c>
      <c r="R960" s="10"/>
      <c r="S960" s="10">
        <v>65920</v>
      </c>
      <c r="T960" s="10">
        <v>48817</v>
      </c>
      <c r="U960" s="10">
        <v>29682</v>
      </c>
      <c r="V960" s="10">
        <v>43612</v>
      </c>
      <c r="W960" s="10">
        <v>17843</v>
      </c>
      <c r="X960" s="10">
        <v>39539</v>
      </c>
    </row>
    <row r="961" spans="1:25" s="43" customFormat="1" ht="16.5" customHeight="1" x14ac:dyDescent="0.25">
      <c r="A961" s="3" t="s">
        <v>1945</v>
      </c>
      <c r="B961" s="5" t="s">
        <v>10</v>
      </c>
      <c r="C961" s="5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>
        <v>6250</v>
      </c>
      <c r="W961" s="10"/>
      <c r="X961" s="10"/>
    </row>
    <row r="962" spans="1:25" s="43" customFormat="1" ht="16.5" customHeight="1" x14ac:dyDescent="0.25">
      <c r="A962" s="7" t="s">
        <v>1949</v>
      </c>
      <c r="B962" s="7" t="s">
        <v>1949</v>
      </c>
      <c r="C962" s="7"/>
      <c r="D962" s="9">
        <f t="shared" ref="D962:U962" si="10">SUM(D954:D961)</f>
        <v>70009</v>
      </c>
      <c r="E962" s="9">
        <f t="shared" si="10"/>
        <v>49463</v>
      </c>
      <c r="F962" s="9">
        <f t="shared" si="10"/>
        <v>65645</v>
      </c>
      <c r="G962" s="9">
        <f t="shared" si="10"/>
        <v>48742</v>
      </c>
      <c r="H962" s="9">
        <f t="shared" si="10"/>
        <v>13263</v>
      </c>
      <c r="I962" s="9">
        <f t="shared" si="10"/>
        <v>75473</v>
      </c>
      <c r="J962" s="9">
        <f t="shared" si="10"/>
        <v>3897</v>
      </c>
      <c r="K962" s="9">
        <f t="shared" si="10"/>
        <v>65172</v>
      </c>
      <c r="L962" s="9">
        <f t="shared" si="10"/>
        <v>53158</v>
      </c>
      <c r="M962" s="9">
        <f t="shared" si="10"/>
        <v>86867</v>
      </c>
      <c r="N962" s="9">
        <f t="shared" si="10"/>
        <v>102634</v>
      </c>
      <c r="O962" s="9">
        <f t="shared" si="10"/>
        <v>27187</v>
      </c>
      <c r="P962" s="9">
        <f t="shared" si="10"/>
        <v>82676</v>
      </c>
      <c r="Q962" s="9">
        <f t="shared" si="10"/>
        <v>119876</v>
      </c>
      <c r="R962" s="9">
        <f t="shared" si="10"/>
        <v>914</v>
      </c>
      <c r="S962" s="9">
        <f t="shared" si="10"/>
        <v>283464</v>
      </c>
      <c r="T962" s="9">
        <f t="shared" si="10"/>
        <v>305311</v>
      </c>
      <c r="U962" s="9">
        <f t="shared" si="10"/>
        <v>238177</v>
      </c>
      <c r="V962" s="9">
        <f>SUM(V954:V961)</f>
        <v>345719</v>
      </c>
      <c r="W962" s="9">
        <f>SUM(W954:W961)</f>
        <v>383252</v>
      </c>
      <c r="X962" s="9">
        <f>SUM(X954:X961)</f>
        <v>329911</v>
      </c>
      <c r="Y962" s="6" t="s">
        <v>936</v>
      </c>
    </row>
    <row r="963" spans="1:25" s="43" customFormat="1" ht="16.5" customHeight="1" x14ac:dyDescent="0.25">
      <c r="A963" s="3" t="s">
        <v>245</v>
      </c>
      <c r="B963" s="3" t="s">
        <v>242</v>
      </c>
      <c r="C963" s="3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>
        <v>80000</v>
      </c>
      <c r="O963" s="10"/>
      <c r="P963" s="10"/>
      <c r="Q963" s="10">
        <v>0</v>
      </c>
      <c r="R963" s="10"/>
      <c r="S963" s="10"/>
      <c r="T963" s="10"/>
      <c r="U963" s="10"/>
      <c r="V963" s="10"/>
      <c r="W963" s="10"/>
      <c r="X963" s="10"/>
    </row>
    <row r="964" spans="1:25" s="43" customFormat="1" ht="16.5" customHeight="1" x14ac:dyDescent="0.25">
      <c r="A964" s="3" t="s">
        <v>245</v>
      </c>
      <c r="B964" s="3" t="s">
        <v>243</v>
      </c>
      <c r="C964" s="3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>
        <v>80876</v>
      </c>
      <c r="O964" s="10"/>
      <c r="P964" s="10"/>
      <c r="Q964" s="10">
        <v>0</v>
      </c>
      <c r="R964" s="10"/>
      <c r="S964" s="10"/>
      <c r="T964" s="10"/>
      <c r="U964" s="10"/>
      <c r="V964" s="10"/>
      <c r="W964" s="10"/>
      <c r="X964" s="10"/>
    </row>
    <row r="965" spans="1:25" s="43" customFormat="1" ht="16.5" customHeight="1" x14ac:dyDescent="0.25">
      <c r="A965" s="3" t="s">
        <v>245</v>
      </c>
      <c r="B965" s="3" t="s">
        <v>244</v>
      </c>
      <c r="C965" s="3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>
        <v>80868</v>
      </c>
      <c r="O965" s="10"/>
      <c r="P965" s="10"/>
      <c r="Q965" s="10">
        <v>0</v>
      </c>
      <c r="R965" s="10"/>
      <c r="S965" s="10"/>
      <c r="T965" s="10"/>
      <c r="U965" s="10"/>
      <c r="V965" s="10"/>
      <c r="W965" s="10"/>
      <c r="X965" s="10"/>
    </row>
    <row r="966" spans="1:25" s="43" customFormat="1" ht="16.5" customHeight="1" x14ac:dyDescent="0.25">
      <c r="A966" s="3" t="s">
        <v>245</v>
      </c>
      <c r="B966" s="3" t="s">
        <v>996</v>
      </c>
      <c r="C966" s="3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>
        <v>100000</v>
      </c>
      <c r="Q966" s="10">
        <v>0</v>
      </c>
      <c r="R966" s="10"/>
      <c r="S966" s="10"/>
      <c r="T966" s="10"/>
      <c r="U966" s="10"/>
      <c r="V966" s="10"/>
      <c r="W966" s="10"/>
      <c r="X966" s="10"/>
    </row>
    <row r="967" spans="1:25" s="43" customFormat="1" ht="16.5" customHeight="1" x14ac:dyDescent="0.25">
      <c r="A967" s="3" t="s">
        <v>245</v>
      </c>
      <c r="B967" s="3" t="s">
        <v>997</v>
      </c>
      <c r="C967" s="3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>
        <v>100000</v>
      </c>
      <c r="Q967" s="10">
        <v>0</v>
      </c>
      <c r="R967" s="10"/>
      <c r="S967" s="10"/>
      <c r="T967" s="10"/>
      <c r="U967" s="10"/>
      <c r="V967" s="10"/>
      <c r="W967" s="10"/>
      <c r="X967" s="10"/>
    </row>
    <row r="968" spans="1:25" s="43" customFormat="1" ht="16.5" customHeight="1" x14ac:dyDescent="0.25">
      <c r="A968" s="7" t="s">
        <v>946</v>
      </c>
      <c r="B968" s="7" t="s">
        <v>946</v>
      </c>
      <c r="C968" s="7"/>
      <c r="D968" s="9">
        <f t="shared" ref="D968:U968" si="11">SUM(D963:D967)</f>
        <v>0</v>
      </c>
      <c r="E968" s="9">
        <f t="shared" si="11"/>
        <v>0</v>
      </c>
      <c r="F968" s="9">
        <f t="shared" si="11"/>
        <v>0</v>
      </c>
      <c r="G968" s="9">
        <f t="shared" si="11"/>
        <v>0</v>
      </c>
      <c r="H968" s="9">
        <f t="shared" si="11"/>
        <v>0</v>
      </c>
      <c r="I968" s="9">
        <f t="shared" si="11"/>
        <v>0</v>
      </c>
      <c r="J968" s="9">
        <f t="shared" si="11"/>
        <v>0</v>
      </c>
      <c r="K968" s="9">
        <f t="shared" si="11"/>
        <v>0</v>
      </c>
      <c r="L968" s="9">
        <f t="shared" si="11"/>
        <v>0</v>
      </c>
      <c r="M968" s="9">
        <f t="shared" si="11"/>
        <v>0</v>
      </c>
      <c r="N968" s="9">
        <f t="shared" si="11"/>
        <v>241744</v>
      </c>
      <c r="O968" s="9">
        <f t="shared" si="11"/>
        <v>0</v>
      </c>
      <c r="P968" s="9">
        <f t="shared" si="11"/>
        <v>200000</v>
      </c>
      <c r="Q968" s="9">
        <f t="shared" si="11"/>
        <v>0</v>
      </c>
      <c r="R968" s="9">
        <f t="shared" si="11"/>
        <v>0</v>
      </c>
      <c r="S968" s="9">
        <f t="shared" si="11"/>
        <v>0</v>
      </c>
      <c r="T968" s="9">
        <f t="shared" si="11"/>
        <v>0</v>
      </c>
      <c r="U968" s="9">
        <f t="shared" si="11"/>
        <v>0</v>
      </c>
      <c r="V968" s="9"/>
      <c r="W968" s="9"/>
      <c r="X968" s="9"/>
      <c r="Y968" s="13" t="s">
        <v>936</v>
      </c>
    </row>
    <row r="969" spans="1:25" s="43" customFormat="1" ht="16.5" customHeight="1" x14ac:dyDescent="0.25">
      <c r="A969" s="3" t="s">
        <v>1230</v>
      </c>
      <c r="B969" s="3" t="s">
        <v>2633</v>
      </c>
      <c r="C969" s="3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>
        <v>10</v>
      </c>
      <c r="X969" s="12"/>
      <c r="Y969" s="44"/>
    </row>
    <row r="970" spans="1:25" s="43" customFormat="1" ht="16.5" customHeight="1" x14ac:dyDescent="0.25">
      <c r="A970" s="3" t="s">
        <v>1230</v>
      </c>
      <c r="B970" s="3" t="s">
        <v>1348</v>
      </c>
      <c r="C970" s="3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>
        <v>3240</v>
      </c>
      <c r="T970" s="12">
        <v>2600</v>
      </c>
      <c r="U970" s="12"/>
      <c r="V970" s="12">
        <v>81</v>
      </c>
      <c r="W970" s="12">
        <v>2257</v>
      </c>
      <c r="X970" s="12">
        <v>1475</v>
      </c>
      <c r="Y970" s="44"/>
    </row>
    <row r="971" spans="1:25" s="43" customFormat="1" ht="16.5" customHeight="1" x14ac:dyDescent="0.25">
      <c r="A971" s="3" t="s">
        <v>1230</v>
      </c>
      <c r="B971" s="3" t="s">
        <v>2634</v>
      </c>
      <c r="C971" s="3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>
        <v>13</v>
      </c>
      <c r="X971" s="12"/>
      <c r="Y971" s="44"/>
    </row>
    <row r="972" spans="1:25" s="43" customFormat="1" ht="16.5" customHeight="1" x14ac:dyDescent="0.25">
      <c r="A972" s="3" t="s">
        <v>1230</v>
      </c>
      <c r="B972" s="3" t="s">
        <v>256</v>
      </c>
      <c r="C972" s="3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>
        <v>808</v>
      </c>
      <c r="P972" s="10"/>
      <c r="Q972" s="10">
        <v>0</v>
      </c>
      <c r="R972" s="10"/>
      <c r="S972" s="10"/>
      <c r="T972" s="10"/>
      <c r="U972" s="10"/>
      <c r="V972" s="10"/>
      <c r="W972" s="10"/>
      <c r="X972" s="10"/>
    </row>
    <row r="973" spans="1:25" s="43" customFormat="1" ht="16.5" customHeight="1" x14ac:dyDescent="0.25">
      <c r="A973" s="3" t="s">
        <v>1230</v>
      </c>
      <c r="B973" s="3" t="s">
        <v>257</v>
      </c>
      <c r="C973" s="3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>
        <v>490</v>
      </c>
      <c r="P973" s="10"/>
      <c r="Q973" s="10">
        <v>0</v>
      </c>
      <c r="R973" s="10"/>
      <c r="S973" s="10"/>
      <c r="T973" s="10"/>
      <c r="U973" s="10"/>
      <c r="V973" s="10"/>
      <c r="W973" s="10"/>
      <c r="X973" s="10"/>
    </row>
    <row r="974" spans="1:25" s="43" customFormat="1" ht="16.5" customHeight="1" x14ac:dyDescent="0.25">
      <c r="A974" s="3" t="s">
        <v>1230</v>
      </c>
      <c r="B974" s="3" t="s">
        <v>258</v>
      </c>
      <c r="C974" s="3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>
        <v>600</v>
      </c>
      <c r="P974" s="10"/>
      <c r="Q974" s="10">
        <v>0</v>
      </c>
      <c r="R974" s="10"/>
      <c r="S974" s="10"/>
      <c r="T974" s="10"/>
      <c r="U974" s="10"/>
      <c r="V974" s="10"/>
      <c r="W974" s="10"/>
      <c r="X974" s="10"/>
    </row>
    <row r="975" spans="1:25" s="43" customFormat="1" ht="16.5" customHeight="1" x14ac:dyDescent="0.25">
      <c r="A975" s="3" t="s">
        <v>1230</v>
      </c>
      <c r="B975" s="3" t="s">
        <v>259</v>
      </c>
      <c r="C975" s="3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>
        <v>760</v>
      </c>
      <c r="P975" s="10"/>
      <c r="Q975" s="10">
        <v>0</v>
      </c>
      <c r="R975" s="10"/>
      <c r="S975" s="10"/>
      <c r="T975" s="10"/>
      <c r="U975" s="10"/>
      <c r="V975" s="10"/>
      <c r="W975" s="10"/>
      <c r="X975" s="10"/>
    </row>
    <row r="976" spans="1:25" s="43" customFormat="1" ht="16.5" customHeight="1" x14ac:dyDescent="0.25">
      <c r="A976" s="3" t="s">
        <v>1230</v>
      </c>
      <c r="B976" s="5" t="s">
        <v>1069</v>
      </c>
      <c r="C976" s="5"/>
      <c r="D976" s="10">
        <v>49817</v>
      </c>
      <c r="E976" s="10">
        <v>51538</v>
      </c>
      <c r="F976" s="10">
        <v>53662</v>
      </c>
      <c r="G976" s="10">
        <v>81900</v>
      </c>
      <c r="H976" s="10">
        <v>44151</v>
      </c>
      <c r="I976" s="10">
        <v>37156</v>
      </c>
      <c r="J976" s="10">
        <v>11096</v>
      </c>
      <c r="K976" s="10">
        <v>17500</v>
      </c>
      <c r="L976" s="10">
        <v>45760</v>
      </c>
      <c r="M976" s="10">
        <v>17200</v>
      </c>
      <c r="N976" s="10">
        <v>23400</v>
      </c>
      <c r="O976" s="10">
        <v>31100</v>
      </c>
      <c r="P976" s="10">
        <v>96</v>
      </c>
      <c r="Q976" s="10">
        <v>4000</v>
      </c>
      <c r="R976" s="10">
        <v>13713</v>
      </c>
      <c r="S976" s="10">
        <v>29746</v>
      </c>
      <c r="T976" s="10">
        <v>22700</v>
      </c>
      <c r="U976" s="10">
        <v>15000</v>
      </c>
      <c r="V976" s="10">
        <v>22600</v>
      </c>
      <c r="W976" s="10">
        <v>10583</v>
      </c>
      <c r="X976" s="10">
        <v>35018</v>
      </c>
    </row>
    <row r="977" spans="1:24" s="43" customFormat="1" ht="16.5" customHeight="1" x14ac:dyDescent="0.25">
      <c r="A977" s="3" t="s">
        <v>1230</v>
      </c>
      <c r="B977" s="5" t="s">
        <v>100</v>
      </c>
      <c r="C977" s="5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>
        <v>100</v>
      </c>
    </row>
    <row r="978" spans="1:24" s="43" customFormat="1" ht="16.5" customHeight="1" x14ac:dyDescent="0.25">
      <c r="A978" s="3" t="s">
        <v>1230</v>
      </c>
      <c r="B978" s="5" t="s">
        <v>1070</v>
      </c>
      <c r="C978" s="5"/>
      <c r="D978" s="10">
        <v>29274</v>
      </c>
      <c r="E978" s="10">
        <v>26121</v>
      </c>
      <c r="F978" s="10">
        <v>33493</v>
      </c>
      <c r="G978" s="10">
        <v>60771</v>
      </c>
      <c r="H978" s="10">
        <v>49164</v>
      </c>
      <c r="I978" s="10">
        <v>49051</v>
      </c>
      <c r="J978" s="10">
        <v>9241</v>
      </c>
      <c r="K978" s="10">
        <v>51310</v>
      </c>
      <c r="L978" s="10">
        <v>46102</v>
      </c>
      <c r="M978" s="10">
        <v>40036</v>
      </c>
      <c r="N978" s="10">
        <v>44750</v>
      </c>
      <c r="O978" s="10">
        <v>30630</v>
      </c>
      <c r="P978" s="10">
        <v>575</v>
      </c>
      <c r="Q978" s="10">
        <v>8297</v>
      </c>
      <c r="R978" s="10">
        <v>18629</v>
      </c>
      <c r="S978" s="10">
        <v>23737</v>
      </c>
      <c r="T978" s="10">
        <v>17364</v>
      </c>
      <c r="U978" s="10">
        <v>8050</v>
      </c>
      <c r="V978" s="10">
        <v>36312</v>
      </c>
      <c r="W978" s="10">
        <v>25647</v>
      </c>
      <c r="X978" s="10">
        <v>55949</v>
      </c>
    </row>
    <row r="979" spans="1:24" s="43" customFormat="1" ht="16.5" customHeight="1" x14ac:dyDescent="0.25">
      <c r="A979" s="3" t="s">
        <v>1230</v>
      </c>
      <c r="B979" s="5" t="s">
        <v>1205</v>
      </c>
      <c r="C979" s="5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>
        <v>300</v>
      </c>
    </row>
    <row r="980" spans="1:24" s="43" customFormat="1" ht="16.5" customHeight="1" x14ac:dyDescent="0.25">
      <c r="A980" s="3" t="s">
        <v>1230</v>
      </c>
      <c r="B980" s="3" t="s">
        <v>2228</v>
      </c>
      <c r="C980" s="3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>
        <v>3</v>
      </c>
      <c r="W980" s="10">
        <v>3</v>
      </c>
      <c r="X980" s="10"/>
    </row>
    <row r="981" spans="1:24" s="43" customFormat="1" ht="16.5" customHeight="1" x14ac:dyDescent="0.25">
      <c r="A981" s="3" t="s">
        <v>1230</v>
      </c>
      <c r="B981" s="5" t="s">
        <v>246</v>
      </c>
      <c r="C981" s="5"/>
      <c r="D981" s="10">
        <v>2362</v>
      </c>
      <c r="E981" s="10"/>
      <c r="F981" s="10"/>
      <c r="G981" s="10"/>
      <c r="H981" s="10"/>
      <c r="I981" s="10">
        <v>964</v>
      </c>
      <c r="J981" s="10">
        <v>5133</v>
      </c>
      <c r="K981" s="10">
        <v>964</v>
      </c>
      <c r="L981" s="10"/>
      <c r="M981" s="10"/>
      <c r="N981" s="10"/>
      <c r="O981" s="10"/>
      <c r="P981" s="10"/>
      <c r="Q981" s="10">
        <v>0</v>
      </c>
      <c r="R981" s="10"/>
      <c r="S981" s="10"/>
      <c r="T981" s="10"/>
      <c r="U981" s="10"/>
      <c r="V981" s="10"/>
      <c r="W981" s="10"/>
      <c r="X981" s="10"/>
    </row>
    <row r="982" spans="1:24" s="43" customFormat="1" ht="16.5" customHeight="1" x14ac:dyDescent="0.25">
      <c r="A982" s="3" t="s">
        <v>1230</v>
      </c>
      <c r="B982" s="5" t="s">
        <v>247</v>
      </c>
      <c r="C982" s="5"/>
      <c r="D982" s="10">
        <v>39</v>
      </c>
      <c r="E982" s="10"/>
      <c r="F982" s="10"/>
      <c r="G982" s="10"/>
      <c r="H982" s="10">
        <v>375</v>
      </c>
      <c r="I982" s="10">
        <v>2714</v>
      </c>
      <c r="J982" s="10"/>
      <c r="K982" s="10">
        <v>2714</v>
      </c>
      <c r="L982" s="10"/>
      <c r="M982" s="10"/>
      <c r="N982" s="10"/>
      <c r="O982" s="10"/>
      <c r="P982" s="10"/>
      <c r="Q982" s="10">
        <v>0</v>
      </c>
      <c r="R982" s="10"/>
      <c r="S982" s="10"/>
      <c r="T982" s="10"/>
      <c r="U982" s="10"/>
      <c r="V982" s="10"/>
      <c r="W982" s="10"/>
      <c r="X982" s="10"/>
    </row>
    <row r="983" spans="1:24" s="43" customFormat="1" ht="16.5" customHeight="1" x14ac:dyDescent="0.25">
      <c r="A983" s="3" t="s">
        <v>1230</v>
      </c>
      <c r="B983" s="5" t="s">
        <v>248</v>
      </c>
      <c r="C983" s="5"/>
      <c r="D983" s="10">
        <v>12466</v>
      </c>
      <c r="E983" s="10">
        <v>8350</v>
      </c>
      <c r="F983" s="10">
        <v>8307</v>
      </c>
      <c r="G983" s="10">
        <v>7000</v>
      </c>
      <c r="H983" s="10"/>
      <c r="I983" s="10"/>
      <c r="J983" s="10"/>
      <c r="K983" s="10"/>
      <c r="L983" s="10"/>
      <c r="M983" s="10"/>
      <c r="N983" s="10"/>
      <c r="O983" s="10"/>
      <c r="P983" s="10"/>
      <c r="Q983" s="10">
        <v>0</v>
      </c>
      <c r="R983" s="10"/>
      <c r="S983" s="10"/>
      <c r="T983" s="10"/>
      <c r="U983" s="10"/>
      <c r="V983" s="10"/>
      <c r="W983" s="10"/>
      <c r="X983" s="10"/>
    </row>
    <row r="984" spans="1:24" s="43" customFormat="1" ht="16.5" customHeight="1" x14ac:dyDescent="0.25">
      <c r="A984" s="3" t="s">
        <v>1230</v>
      </c>
      <c r="B984" s="5" t="s">
        <v>1071</v>
      </c>
      <c r="C984" s="5"/>
      <c r="D984" s="10">
        <v>3950</v>
      </c>
      <c r="E984" s="10">
        <v>2205</v>
      </c>
      <c r="F984" s="10">
        <v>3500</v>
      </c>
      <c r="G984" s="10">
        <v>19100</v>
      </c>
      <c r="H984" s="10">
        <v>5009</v>
      </c>
      <c r="I984" s="10">
        <v>7200</v>
      </c>
      <c r="J984" s="10">
        <v>2651</v>
      </c>
      <c r="K984" s="10">
        <v>7702</v>
      </c>
      <c r="L984" s="10">
        <v>3240</v>
      </c>
      <c r="M984" s="10"/>
      <c r="N984" s="10">
        <v>1506</v>
      </c>
      <c r="O984" s="10">
        <v>1740</v>
      </c>
      <c r="P984" s="10">
        <v>430</v>
      </c>
      <c r="Q984" s="10">
        <v>2300</v>
      </c>
      <c r="R984" s="10">
        <v>6350</v>
      </c>
      <c r="S984" s="10">
        <v>8160</v>
      </c>
      <c r="T984" s="10">
        <v>1650</v>
      </c>
      <c r="U984" s="10">
        <v>15962</v>
      </c>
      <c r="V984" s="10">
        <v>10322</v>
      </c>
      <c r="W984" s="10">
        <v>9647</v>
      </c>
      <c r="X984" s="10">
        <v>12109</v>
      </c>
    </row>
    <row r="985" spans="1:24" s="43" customFormat="1" ht="16.5" customHeight="1" x14ac:dyDescent="0.25">
      <c r="A985" s="3" t="s">
        <v>1230</v>
      </c>
      <c r="B985" s="5" t="s">
        <v>2229</v>
      </c>
      <c r="C985" s="5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>
        <v>2</v>
      </c>
      <c r="W985" s="10">
        <v>2</v>
      </c>
      <c r="X985" s="10"/>
    </row>
    <row r="986" spans="1:24" s="43" customFormat="1" ht="16.5" customHeight="1" x14ac:dyDescent="0.25">
      <c r="A986" s="3" t="s">
        <v>1230</v>
      </c>
      <c r="B986" s="5" t="s">
        <v>2835</v>
      </c>
      <c r="C986" s="5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>
        <v>1150</v>
      </c>
    </row>
    <row r="987" spans="1:24" s="43" customFormat="1" ht="16.5" customHeight="1" x14ac:dyDescent="0.25">
      <c r="A987" s="3" t="s">
        <v>1230</v>
      </c>
      <c r="B987" s="5" t="s">
        <v>2231</v>
      </c>
      <c r="C987" s="5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>
        <v>520</v>
      </c>
      <c r="W987" s="10"/>
      <c r="X987" s="10"/>
    </row>
    <row r="988" spans="1:24" s="43" customFormat="1" ht="16.5" customHeight="1" x14ac:dyDescent="0.25">
      <c r="A988" s="3" t="s">
        <v>1230</v>
      </c>
      <c r="B988" s="5" t="s">
        <v>249</v>
      </c>
      <c r="C988" s="5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>
        <v>834</v>
      </c>
      <c r="O988" s="10"/>
      <c r="P988" s="10"/>
      <c r="Q988" s="10">
        <v>0</v>
      </c>
      <c r="R988" s="10"/>
      <c r="S988" s="10"/>
      <c r="T988" s="10"/>
      <c r="U988" s="10"/>
      <c r="V988" s="10"/>
      <c r="W988" s="10"/>
      <c r="X988" s="10"/>
    </row>
    <row r="989" spans="1:24" s="43" customFormat="1" ht="16.5" customHeight="1" x14ac:dyDescent="0.25">
      <c r="A989" s="3" t="s">
        <v>1230</v>
      </c>
      <c r="B989" s="5" t="s">
        <v>260</v>
      </c>
      <c r="C989" s="5"/>
      <c r="D989" s="10">
        <v>34820</v>
      </c>
      <c r="E989" s="10">
        <v>20487</v>
      </c>
      <c r="F989" s="10">
        <v>20100</v>
      </c>
      <c r="G989" s="10">
        <v>8000</v>
      </c>
      <c r="H989" s="10">
        <v>14500</v>
      </c>
      <c r="I989" s="10">
        <v>4000</v>
      </c>
      <c r="J989" s="10">
        <v>5150</v>
      </c>
      <c r="K989" s="10">
        <v>7824</v>
      </c>
      <c r="L989" s="10">
        <v>14461</v>
      </c>
      <c r="M989" s="10">
        <v>8886</v>
      </c>
      <c r="N989" s="10">
        <v>9012</v>
      </c>
      <c r="O989" s="10">
        <v>700</v>
      </c>
      <c r="P989" s="10"/>
      <c r="Q989" s="10">
        <v>7300</v>
      </c>
      <c r="R989" s="10">
        <v>88</v>
      </c>
      <c r="S989" s="10">
        <v>5080</v>
      </c>
      <c r="T989" s="10">
        <v>9400</v>
      </c>
      <c r="U989" s="10">
        <v>75</v>
      </c>
      <c r="V989" s="10">
        <v>6530</v>
      </c>
      <c r="W989" s="10">
        <v>2530</v>
      </c>
      <c r="X989" s="10">
        <v>17000</v>
      </c>
    </row>
    <row r="990" spans="1:24" s="43" customFormat="1" ht="16.5" customHeight="1" x14ac:dyDescent="0.25">
      <c r="A990" s="3" t="s">
        <v>1230</v>
      </c>
      <c r="B990" s="5" t="s">
        <v>1349</v>
      </c>
      <c r="C990" s="5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>
        <v>4</v>
      </c>
      <c r="T990" s="10">
        <v>16</v>
      </c>
      <c r="U990" s="10"/>
      <c r="V990" s="10">
        <v>720</v>
      </c>
      <c r="W990" s="10"/>
      <c r="X990" s="10"/>
    </row>
    <row r="991" spans="1:24" s="43" customFormat="1" ht="16.5" customHeight="1" x14ac:dyDescent="0.25">
      <c r="A991" s="3" t="s">
        <v>1230</v>
      </c>
      <c r="B991" s="5" t="s">
        <v>2635</v>
      </c>
      <c r="C991" s="5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>
        <v>447</v>
      </c>
      <c r="X991" s="10"/>
    </row>
    <row r="992" spans="1:24" s="43" customFormat="1" ht="16.5" customHeight="1" x14ac:dyDescent="0.25">
      <c r="A992" s="3" t="s">
        <v>1230</v>
      </c>
      <c r="B992" s="5" t="s">
        <v>250</v>
      </c>
      <c r="C992" s="5"/>
      <c r="D992" s="10"/>
      <c r="E992" s="10">
        <v>600</v>
      </c>
      <c r="F992" s="10">
        <v>600</v>
      </c>
      <c r="G992" s="10">
        <v>300</v>
      </c>
      <c r="H992" s="10">
        <v>600</v>
      </c>
      <c r="I992" s="10">
        <v>4400</v>
      </c>
      <c r="J992" s="10"/>
      <c r="K992" s="10">
        <v>4400</v>
      </c>
      <c r="L992" s="10"/>
      <c r="M992" s="10"/>
      <c r="N992" s="10"/>
      <c r="O992" s="10"/>
      <c r="P992" s="10"/>
      <c r="Q992" s="10">
        <v>0</v>
      </c>
      <c r="R992" s="10"/>
      <c r="S992" s="10"/>
      <c r="T992" s="10"/>
      <c r="U992" s="10"/>
      <c r="V992" s="10"/>
      <c r="W992" s="10"/>
      <c r="X992" s="10"/>
    </row>
    <row r="993" spans="1:24" s="43" customFormat="1" ht="16.5" customHeight="1" x14ac:dyDescent="0.25">
      <c r="A993" s="3" t="s">
        <v>1230</v>
      </c>
      <c r="B993" s="5" t="s">
        <v>2232</v>
      </c>
      <c r="C993" s="5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>
        <v>3601</v>
      </c>
      <c r="W993" s="10">
        <v>1943</v>
      </c>
      <c r="X993" s="10">
        <v>950</v>
      </c>
    </row>
    <row r="994" spans="1:24" s="43" customFormat="1" ht="16.5" customHeight="1" x14ac:dyDescent="0.25">
      <c r="A994" s="3" t="s">
        <v>1230</v>
      </c>
      <c r="B994" s="5" t="s">
        <v>2636</v>
      </c>
      <c r="C994" s="5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>
        <v>1158</v>
      </c>
      <c r="X994" s="10"/>
    </row>
    <row r="995" spans="1:24" s="43" customFormat="1" ht="16.5" customHeight="1" x14ac:dyDescent="0.25">
      <c r="A995" s="3" t="s">
        <v>1230</v>
      </c>
      <c r="B995" s="5" t="s">
        <v>1552</v>
      </c>
      <c r="C995" s="5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  <c r="S995" s="10">
        <v>7500</v>
      </c>
      <c r="T995" s="10"/>
      <c r="U995" s="10"/>
      <c r="V995" s="10"/>
      <c r="W995" s="10">
        <v>8000</v>
      </c>
      <c r="X995" s="10"/>
    </row>
    <row r="996" spans="1:24" s="43" customFormat="1" ht="16.5" customHeight="1" x14ac:dyDescent="0.25">
      <c r="A996" s="3" t="s">
        <v>1230</v>
      </c>
      <c r="B996" s="5" t="s">
        <v>1072</v>
      </c>
      <c r="C996" s="5"/>
      <c r="D996" s="10">
        <v>40220</v>
      </c>
      <c r="E996" s="10">
        <v>24900</v>
      </c>
      <c r="F996" s="10">
        <v>30200</v>
      </c>
      <c r="G996" s="10">
        <v>35812</v>
      </c>
      <c r="H996" s="10">
        <v>10459</v>
      </c>
      <c r="I996" s="10">
        <v>17600</v>
      </c>
      <c r="J996" s="10">
        <v>11631</v>
      </c>
      <c r="K996" s="10">
        <v>19363</v>
      </c>
      <c r="L996" s="10">
        <v>41832</v>
      </c>
      <c r="M996" s="10">
        <v>38733</v>
      </c>
      <c r="N996" s="10">
        <v>40643</v>
      </c>
      <c r="O996" s="10">
        <v>35342</v>
      </c>
      <c r="P996" s="10">
        <v>6480</v>
      </c>
      <c r="Q996" s="10">
        <v>13005</v>
      </c>
      <c r="R996" s="10">
        <v>26098</v>
      </c>
      <c r="S996" s="10">
        <v>27340</v>
      </c>
      <c r="T996" s="10">
        <v>17440</v>
      </c>
      <c r="U996" s="10">
        <v>29083</v>
      </c>
      <c r="V996" s="10">
        <v>41959</v>
      </c>
      <c r="W996" s="10">
        <v>50359</v>
      </c>
      <c r="X996" s="10">
        <v>47539</v>
      </c>
    </row>
    <row r="997" spans="1:24" s="43" customFormat="1" ht="16.5" customHeight="1" x14ac:dyDescent="0.25">
      <c r="A997" s="3" t="s">
        <v>1230</v>
      </c>
      <c r="B997" s="5" t="s">
        <v>2233</v>
      </c>
      <c r="C997" s="5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>
        <v>1278</v>
      </c>
      <c r="W997" s="10"/>
      <c r="X997" s="10">
        <v>70</v>
      </c>
    </row>
    <row r="998" spans="1:24" s="43" customFormat="1" ht="16.5" customHeight="1" x14ac:dyDescent="0.25">
      <c r="A998" s="3" t="s">
        <v>1230</v>
      </c>
      <c r="B998" s="5" t="s">
        <v>251</v>
      </c>
      <c r="C998" s="5"/>
      <c r="D998" s="10"/>
      <c r="E998" s="10"/>
      <c r="F998" s="10">
        <v>782</v>
      </c>
      <c r="G998" s="10"/>
      <c r="H998" s="10"/>
      <c r="I998" s="10"/>
      <c r="J998" s="10"/>
      <c r="K998" s="10"/>
      <c r="L998" s="10">
        <v>2</v>
      </c>
      <c r="M998" s="10">
        <v>1848</v>
      </c>
      <c r="N998" s="10"/>
      <c r="O998" s="10"/>
      <c r="P998" s="10"/>
      <c r="Q998" s="10">
        <v>0</v>
      </c>
      <c r="R998" s="10"/>
      <c r="S998" s="10"/>
      <c r="T998" s="10"/>
      <c r="U998" s="10"/>
      <c r="V998" s="10"/>
      <c r="W998" s="10"/>
      <c r="X998" s="10"/>
    </row>
    <row r="999" spans="1:24" s="43" customFormat="1" ht="16.5" customHeight="1" x14ac:dyDescent="0.25">
      <c r="A999" s="3" t="s">
        <v>1230</v>
      </c>
      <c r="B999" s="5" t="s">
        <v>10</v>
      </c>
      <c r="C999" s="5"/>
      <c r="D999" s="10">
        <v>17708</v>
      </c>
      <c r="E999" s="10">
        <v>5350</v>
      </c>
      <c r="F999" s="10">
        <v>6000</v>
      </c>
      <c r="G999" s="10">
        <v>8502</v>
      </c>
      <c r="H999" s="10"/>
      <c r="I999" s="10"/>
      <c r="J999" s="10"/>
      <c r="K999" s="10"/>
      <c r="L999" s="10">
        <v>2726</v>
      </c>
      <c r="M999" s="10"/>
      <c r="N999" s="10">
        <v>735</v>
      </c>
      <c r="O999" s="10">
        <v>2000</v>
      </c>
      <c r="P999" s="10"/>
      <c r="Q999" s="10">
        <v>0</v>
      </c>
      <c r="R999" s="10"/>
      <c r="S999" s="10"/>
      <c r="T999" s="10"/>
      <c r="U999" s="10">
        <v>3000</v>
      </c>
      <c r="V999" s="10">
        <v>500</v>
      </c>
      <c r="W999" s="10">
        <v>500</v>
      </c>
      <c r="X999" s="10"/>
    </row>
    <row r="1000" spans="1:24" s="43" customFormat="1" ht="16.5" customHeight="1" x14ac:dyDescent="0.25">
      <c r="A1000" s="3" t="s">
        <v>1230</v>
      </c>
      <c r="B1000" s="5" t="s">
        <v>252</v>
      </c>
      <c r="C1000" s="5"/>
      <c r="D1000" s="10">
        <v>12554</v>
      </c>
      <c r="E1000" s="10">
        <v>18373</v>
      </c>
      <c r="F1000" s="10">
        <v>7007</v>
      </c>
      <c r="G1000" s="10">
        <v>10000</v>
      </c>
      <c r="H1000" s="10">
        <v>5000</v>
      </c>
      <c r="I1000" s="10">
        <v>9937</v>
      </c>
      <c r="J1000" s="10"/>
      <c r="K1000" s="10">
        <v>9937</v>
      </c>
      <c r="L1000" s="10"/>
      <c r="M1000" s="10"/>
      <c r="N1000" s="10"/>
      <c r="O1000" s="10"/>
      <c r="P1000" s="10"/>
      <c r="Q1000" s="10">
        <v>0</v>
      </c>
      <c r="R1000" s="10"/>
      <c r="S1000" s="10"/>
      <c r="T1000" s="10"/>
      <c r="U1000" s="10"/>
      <c r="V1000" s="10"/>
      <c r="W1000" s="10"/>
      <c r="X1000" s="10"/>
    </row>
    <row r="1001" spans="1:24" s="43" customFormat="1" ht="16.5" customHeight="1" x14ac:dyDescent="0.25">
      <c r="A1001" s="3" t="s">
        <v>1230</v>
      </c>
      <c r="B1001" s="5" t="s">
        <v>1073</v>
      </c>
      <c r="C1001" s="5"/>
      <c r="D1001" s="10">
        <v>21511</v>
      </c>
      <c r="E1001" s="10">
        <v>13000</v>
      </c>
      <c r="F1001" s="10">
        <v>34900</v>
      </c>
      <c r="G1001" s="10">
        <v>23573</v>
      </c>
      <c r="H1001" s="10">
        <v>4500</v>
      </c>
      <c r="I1001" s="10">
        <v>21071</v>
      </c>
      <c r="J1001" s="10">
        <v>11265</v>
      </c>
      <c r="K1001" s="10">
        <v>14850</v>
      </c>
      <c r="L1001" s="10">
        <v>9003</v>
      </c>
      <c r="M1001" s="10">
        <v>13526</v>
      </c>
      <c r="N1001" s="10">
        <v>16020</v>
      </c>
      <c r="O1001" s="10">
        <v>75</v>
      </c>
      <c r="P1001" s="10"/>
      <c r="Q1001" s="10">
        <v>17550</v>
      </c>
      <c r="R1001" s="10">
        <v>16050</v>
      </c>
      <c r="S1001" s="10">
        <v>8800</v>
      </c>
      <c r="T1001" s="10">
        <v>9660</v>
      </c>
      <c r="U1001" s="10">
        <v>26600</v>
      </c>
      <c r="V1001" s="10">
        <v>20600</v>
      </c>
      <c r="W1001" s="10">
        <v>10180</v>
      </c>
      <c r="X1001" s="10">
        <v>40400</v>
      </c>
    </row>
    <row r="1002" spans="1:24" s="43" customFormat="1" ht="16.5" customHeight="1" x14ac:dyDescent="0.25">
      <c r="A1002" s="3" t="s">
        <v>1230</v>
      </c>
      <c r="B1002" s="5" t="s">
        <v>2234</v>
      </c>
      <c r="C1002" s="5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>
        <v>4</v>
      </c>
      <c r="W1002" s="10"/>
      <c r="X1002" s="10"/>
    </row>
    <row r="1003" spans="1:24" s="43" customFormat="1" ht="16.5" customHeight="1" x14ac:dyDescent="0.25">
      <c r="A1003" s="3" t="s">
        <v>1230</v>
      </c>
      <c r="B1003" s="5" t="s">
        <v>1735</v>
      </c>
      <c r="C1003" s="5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>
        <v>761</v>
      </c>
      <c r="N1003" s="10"/>
      <c r="O1003" s="10"/>
      <c r="P1003" s="10"/>
      <c r="Q1003" s="10">
        <v>0</v>
      </c>
      <c r="R1003" s="10"/>
      <c r="S1003" s="10"/>
      <c r="T1003" s="10"/>
      <c r="U1003" s="10"/>
      <c r="V1003" s="10"/>
      <c r="W1003" s="10">
        <v>7</v>
      </c>
      <c r="X1003" s="10"/>
    </row>
    <row r="1004" spans="1:24" s="43" customFormat="1" ht="16.5" customHeight="1" x14ac:dyDescent="0.25">
      <c r="A1004" s="3" t="s">
        <v>1230</v>
      </c>
      <c r="B1004" s="5" t="s">
        <v>2235</v>
      </c>
      <c r="C1004" s="5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>
        <v>1</v>
      </c>
      <c r="W1004" s="10"/>
      <c r="X1004" s="10"/>
    </row>
    <row r="1005" spans="1:24" s="43" customFormat="1" ht="16.5" customHeight="1" x14ac:dyDescent="0.25">
      <c r="A1005" s="3" t="s">
        <v>1230</v>
      </c>
      <c r="B1005" s="5" t="s">
        <v>2236</v>
      </c>
      <c r="C1005" s="5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>
        <v>1</v>
      </c>
      <c r="W1005" s="10">
        <v>1</v>
      </c>
      <c r="X1005" s="10"/>
    </row>
    <row r="1006" spans="1:24" s="43" customFormat="1" ht="16.5" customHeight="1" x14ac:dyDescent="0.25">
      <c r="A1006" s="3" t="s">
        <v>1230</v>
      </c>
      <c r="B1006" s="5" t="s">
        <v>1350</v>
      </c>
      <c r="C1006" s="5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>
        <v>5</v>
      </c>
      <c r="T1006" s="10">
        <v>16</v>
      </c>
      <c r="U1006" s="10"/>
      <c r="V1006" s="10"/>
      <c r="W1006" s="10"/>
      <c r="X1006" s="10"/>
    </row>
    <row r="1007" spans="1:24" s="43" customFormat="1" ht="16.5" customHeight="1" x14ac:dyDescent="0.25">
      <c r="A1007" s="3" t="s">
        <v>1230</v>
      </c>
      <c r="B1007" s="5" t="s">
        <v>2237</v>
      </c>
      <c r="C1007" s="5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>
        <v>4</v>
      </c>
      <c r="W1007" s="10"/>
      <c r="X1007" s="10"/>
    </row>
    <row r="1008" spans="1:24" s="43" customFormat="1" ht="16.5" customHeight="1" x14ac:dyDescent="0.25">
      <c r="A1008" s="3" t="s">
        <v>1230</v>
      </c>
      <c r="B1008" s="5" t="s">
        <v>1351</v>
      </c>
      <c r="C1008" s="5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  <c r="S1008" s="10">
        <v>5</v>
      </c>
      <c r="T1008" s="10">
        <v>4</v>
      </c>
      <c r="U1008" s="10"/>
      <c r="V1008" s="10"/>
      <c r="W1008" s="10"/>
      <c r="X1008" s="10"/>
    </row>
    <row r="1009" spans="1:25" s="43" customFormat="1" ht="16.5" customHeight="1" x14ac:dyDescent="0.25">
      <c r="A1009" s="3" t="s">
        <v>1230</v>
      </c>
      <c r="B1009" s="5" t="s">
        <v>1074</v>
      </c>
      <c r="C1009" s="5"/>
      <c r="D1009" s="10">
        <v>15156</v>
      </c>
      <c r="E1009" s="10">
        <v>7678</v>
      </c>
      <c r="F1009" s="10">
        <v>30627</v>
      </c>
      <c r="G1009" s="10">
        <v>15259</v>
      </c>
      <c r="H1009" s="10">
        <v>17656</v>
      </c>
      <c r="I1009" s="10">
        <v>27902</v>
      </c>
      <c r="J1009" s="10">
        <v>7054</v>
      </c>
      <c r="K1009" s="10">
        <v>24319</v>
      </c>
      <c r="L1009" s="10">
        <v>58481</v>
      </c>
      <c r="M1009" s="10">
        <v>55300</v>
      </c>
      <c r="N1009" s="10">
        <v>54209</v>
      </c>
      <c r="O1009" s="10">
        <v>33080</v>
      </c>
      <c r="P1009" s="10">
        <v>1050</v>
      </c>
      <c r="Q1009" s="10">
        <v>11484</v>
      </c>
      <c r="R1009" s="10">
        <v>16169</v>
      </c>
      <c r="S1009" s="10">
        <v>25300</v>
      </c>
      <c r="T1009" s="10">
        <v>12100</v>
      </c>
      <c r="U1009" s="10">
        <v>33750</v>
      </c>
      <c r="V1009" s="10">
        <v>41061</v>
      </c>
      <c r="W1009" s="10">
        <v>17170</v>
      </c>
      <c r="X1009" s="10">
        <v>40500</v>
      </c>
    </row>
    <row r="1010" spans="1:25" s="43" customFormat="1" ht="16.5" customHeight="1" x14ac:dyDescent="0.25">
      <c r="A1010" s="3" t="s">
        <v>1230</v>
      </c>
      <c r="B1010" s="5" t="s">
        <v>253</v>
      </c>
      <c r="C1010" s="5"/>
      <c r="D1010" s="10"/>
      <c r="E1010" s="10"/>
      <c r="F1010" s="10"/>
      <c r="G1010" s="10"/>
      <c r="H1010" s="10">
        <v>446</v>
      </c>
      <c r="I1010" s="10">
        <v>5493</v>
      </c>
      <c r="J1010" s="10">
        <v>5050</v>
      </c>
      <c r="K1010" s="10">
        <v>5493</v>
      </c>
      <c r="L1010" s="10"/>
      <c r="M1010" s="10"/>
      <c r="N1010" s="10"/>
      <c r="O1010" s="10"/>
      <c r="P1010" s="10"/>
      <c r="Q1010" s="10">
        <v>0</v>
      </c>
      <c r="R1010" s="10"/>
      <c r="S1010" s="10"/>
      <c r="T1010" s="10"/>
      <c r="U1010" s="10"/>
      <c r="V1010" s="10">
        <v>9</v>
      </c>
      <c r="W1010" s="10"/>
      <c r="X1010" s="10"/>
    </row>
    <row r="1011" spans="1:25" s="43" customFormat="1" ht="16.5" customHeight="1" x14ac:dyDescent="0.25">
      <c r="A1011" s="3" t="s">
        <v>1230</v>
      </c>
      <c r="B1011" s="5" t="s">
        <v>254</v>
      </c>
      <c r="C1011" s="5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>
        <v>303</v>
      </c>
      <c r="O1011" s="10"/>
      <c r="P1011" s="10"/>
      <c r="Q1011" s="10">
        <v>0</v>
      </c>
      <c r="R1011" s="10"/>
      <c r="S1011" s="10"/>
      <c r="T1011" s="10"/>
      <c r="U1011" s="10"/>
      <c r="V1011" s="10"/>
      <c r="W1011" s="10"/>
      <c r="X1011" s="10"/>
    </row>
    <row r="1012" spans="1:25" s="43" customFormat="1" ht="16.5" customHeight="1" x14ac:dyDescent="0.25">
      <c r="A1012" s="3" t="s">
        <v>1230</v>
      </c>
      <c r="B1012" s="5" t="s">
        <v>1352</v>
      </c>
      <c r="C1012" s="5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>
        <v>2</v>
      </c>
      <c r="T1012" s="10">
        <v>16</v>
      </c>
      <c r="U1012" s="10"/>
      <c r="V1012" s="10"/>
      <c r="W1012" s="10"/>
      <c r="X1012" s="10"/>
    </row>
    <row r="1013" spans="1:25" s="43" customFormat="1" ht="16.5" customHeight="1" x14ac:dyDescent="0.25">
      <c r="A1013" s="3" t="s">
        <v>1230</v>
      </c>
      <c r="B1013" s="5" t="s">
        <v>2238</v>
      </c>
      <c r="C1013" s="5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>
        <v>4</v>
      </c>
      <c r="W1013" s="10"/>
      <c r="X1013" s="10"/>
    </row>
    <row r="1014" spans="1:25" s="43" customFormat="1" ht="16.5" customHeight="1" x14ac:dyDescent="0.25">
      <c r="A1014" s="3" t="s">
        <v>1230</v>
      </c>
      <c r="B1014" s="5" t="s">
        <v>255</v>
      </c>
      <c r="C1014" s="5"/>
      <c r="D1014" s="10"/>
      <c r="E1014" s="10"/>
      <c r="F1014" s="10"/>
      <c r="G1014" s="10"/>
      <c r="H1014" s="10">
        <v>143</v>
      </c>
      <c r="I1014" s="10">
        <v>1106</v>
      </c>
      <c r="J1014" s="10">
        <v>1000</v>
      </c>
      <c r="K1014" s="10">
        <v>1111</v>
      </c>
      <c r="L1014" s="10">
        <v>1228</v>
      </c>
      <c r="M1014" s="10">
        <v>543</v>
      </c>
      <c r="N1014" s="10"/>
      <c r="O1014" s="10"/>
      <c r="P1014" s="10"/>
      <c r="Q1014" s="10">
        <v>0</v>
      </c>
      <c r="R1014" s="10"/>
      <c r="S1014" s="10"/>
      <c r="T1014" s="10"/>
      <c r="U1014" s="10"/>
      <c r="V1014" s="10"/>
      <c r="W1014" s="10"/>
      <c r="X1014" s="10"/>
    </row>
    <row r="1015" spans="1:25" s="43" customFormat="1" ht="16.5" customHeight="1" x14ac:dyDescent="0.25">
      <c r="A1015" s="7" t="s">
        <v>947</v>
      </c>
      <c r="B1015" s="7" t="s">
        <v>947</v>
      </c>
      <c r="C1015" s="7"/>
      <c r="D1015" s="9">
        <f t="shared" ref="D1015:U1015" si="12">SUM(D970:D1014)</f>
        <v>239877</v>
      </c>
      <c r="E1015" s="9">
        <f t="shared" si="12"/>
        <v>178602</v>
      </c>
      <c r="F1015" s="9">
        <f t="shared" si="12"/>
        <v>229178</v>
      </c>
      <c r="G1015" s="9">
        <f t="shared" si="12"/>
        <v>270217</v>
      </c>
      <c r="H1015" s="9">
        <f t="shared" si="12"/>
        <v>152003</v>
      </c>
      <c r="I1015" s="9">
        <f t="shared" si="12"/>
        <v>188594</v>
      </c>
      <c r="J1015" s="9">
        <f t="shared" si="12"/>
        <v>69271</v>
      </c>
      <c r="K1015" s="9">
        <f t="shared" si="12"/>
        <v>167487</v>
      </c>
      <c r="L1015" s="9">
        <f t="shared" si="12"/>
        <v>222835</v>
      </c>
      <c r="M1015" s="9">
        <f t="shared" si="12"/>
        <v>176833</v>
      </c>
      <c r="N1015" s="9">
        <f t="shared" si="12"/>
        <v>191412</v>
      </c>
      <c r="O1015" s="9">
        <f t="shared" si="12"/>
        <v>137325</v>
      </c>
      <c r="P1015" s="9">
        <f t="shared" si="12"/>
        <v>8631</v>
      </c>
      <c r="Q1015" s="9">
        <f t="shared" si="12"/>
        <v>63936</v>
      </c>
      <c r="R1015" s="9">
        <f t="shared" si="12"/>
        <v>97097</v>
      </c>
      <c r="S1015" s="9">
        <f t="shared" si="12"/>
        <v>138919</v>
      </c>
      <c r="T1015" s="9">
        <f t="shared" si="12"/>
        <v>92966</v>
      </c>
      <c r="U1015" s="9">
        <f t="shared" si="12"/>
        <v>131520</v>
      </c>
      <c r="V1015" s="9">
        <f t="shared" ref="V1015" si="13">SUM(V970:V1014)</f>
        <v>186112</v>
      </c>
      <c r="W1015" s="9">
        <f>SUM(W969:W1014)</f>
        <v>140457</v>
      </c>
      <c r="X1015" s="9">
        <f>SUM(X969:X1014)</f>
        <v>252560</v>
      </c>
      <c r="Y1015" s="13" t="s">
        <v>936</v>
      </c>
    </row>
    <row r="1016" spans="1:25" s="43" customFormat="1" ht="16.5" customHeight="1" x14ac:dyDescent="0.25">
      <c r="A1016" s="3" t="s">
        <v>261</v>
      </c>
      <c r="B1016" s="3">
        <v>3086</v>
      </c>
      <c r="C1016" s="3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>
        <v>16340</v>
      </c>
      <c r="Q1016" s="10">
        <v>0</v>
      </c>
      <c r="R1016" s="10"/>
      <c r="S1016" s="10">
        <v>9</v>
      </c>
      <c r="T1016" s="10"/>
      <c r="U1016" s="10"/>
      <c r="V1016" s="10"/>
      <c r="W1016" s="10"/>
      <c r="X1016" s="10"/>
      <c r="Y1016" s="44"/>
    </row>
    <row r="1017" spans="1:25" s="43" customFormat="1" ht="16.5" customHeight="1" x14ac:dyDescent="0.25">
      <c r="A1017" s="3" t="s">
        <v>261</v>
      </c>
      <c r="B1017" s="3" t="s">
        <v>1554</v>
      </c>
      <c r="C1017" s="3"/>
      <c r="D1017" s="12"/>
      <c r="E1017" s="12"/>
      <c r="F1017" s="12"/>
      <c r="G1017" s="12"/>
      <c r="H1017" s="12"/>
      <c r="I1017" s="12"/>
      <c r="J1017" s="12"/>
      <c r="K1017" s="12"/>
      <c r="L1017" s="12"/>
      <c r="M1017" s="12"/>
      <c r="N1017" s="12"/>
      <c r="O1017" s="12"/>
      <c r="P1017" s="12"/>
      <c r="Q1017" s="12"/>
      <c r="R1017" s="12"/>
      <c r="S1017" s="12">
        <v>15</v>
      </c>
      <c r="T1017" s="12"/>
      <c r="U1017" s="12"/>
      <c r="V1017" s="12"/>
      <c r="W1017" s="12"/>
      <c r="X1017" s="12"/>
      <c r="Y1017" s="44"/>
    </row>
    <row r="1018" spans="1:25" s="43" customFormat="1" ht="16.5" customHeight="1" x14ac:dyDescent="0.25">
      <c r="A1018" s="3" t="s">
        <v>261</v>
      </c>
      <c r="B1018" s="3" t="s">
        <v>1353</v>
      </c>
      <c r="C1018" s="3"/>
      <c r="D1018" s="12"/>
      <c r="E1018" s="12"/>
      <c r="F1018" s="12"/>
      <c r="G1018" s="12"/>
      <c r="H1018" s="12"/>
      <c r="I1018" s="12"/>
      <c r="J1018" s="12"/>
      <c r="K1018" s="12"/>
      <c r="L1018" s="12"/>
      <c r="M1018" s="12"/>
      <c r="N1018" s="12"/>
      <c r="O1018" s="12"/>
      <c r="P1018" s="12"/>
      <c r="Q1018" s="12"/>
      <c r="R1018" s="12"/>
      <c r="S1018" s="12">
        <v>2500</v>
      </c>
      <c r="T1018" s="12">
        <v>9196</v>
      </c>
      <c r="U1018" s="12"/>
      <c r="V1018" s="12"/>
      <c r="W1018" s="12"/>
      <c r="X1018" s="12"/>
      <c r="Y1018" s="44"/>
    </row>
    <row r="1019" spans="1:25" s="43" customFormat="1" ht="16.5" customHeight="1" x14ac:dyDescent="0.25">
      <c r="A1019" s="3" t="s">
        <v>261</v>
      </c>
      <c r="B1019" s="3" t="s">
        <v>1553</v>
      </c>
      <c r="C1019" s="3"/>
      <c r="D1019" s="12"/>
      <c r="E1019" s="12"/>
      <c r="F1019" s="12"/>
      <c r="G1019" s="12"/>
      <c r="H1019" s="12"/>
      <c r="I1019" s="12"/>
      <c r="J1019" s="12"/>
      <c r="K1019" s="12"/>
      <c r="L1019" s="12"/>
      <c r="M1019" s="12"/>
      <c r="N1019" s="12"/>
      <c r="O1019" s="12"/>
      <c r="P1019" s="12"/>
      <c r="Q1019" s="12"/>
      <c r="R1019" s="12"/>
      <c r="S1019" s="12">
        <v>15</v>
      </c>
      <c r="T1019" s="12"/>
      <c r="U1019" s="12"/>
      <c r="V1019" s="12"/>
      <c r="W1019" s="12"/>
      <c r="X1019" s="12"/>
    </row>
    <row r="1020" spans="1:25" s="43" customFormat="1" ht="16.5" customHeight="1" x14ac:dyDescent="0.25">
      <c r="A1020" s="3" t="s">
        <v>261</v>
      </c>
      <c r="B1020" s="3" t="s">
        <v>1127</v>
      </c>
      <c r="C1020" s="3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>
        <v>8000</v>
      </c>
      <c r="S1020" s="10"/>
      <c r="T1020" s="10">
        <v>3800</v>
      </c>
      <c r="U1020" s="10"/>
      <c r="V1020" s="10"/>
      <c r="W1020" s="10">
        <v>1458</v>
      </c>
      <c r="X1020" s="10"/>
    </row>
    <row r="1021" spans="1:25" s="43" customFormat="1" ht="16.5" customHeight="1" x14ac:dyDescent="0.25">
      <c r="A1021" s="3" t="s">
        <v>261</v>
      </c>
      <c r="B1021" s="3" t="s">
        <v>262</v>
      </c>
      <c r="C1021" s="3"/>
      <c r="D1021" s="10">
        <v>5819</v>
      </c>
      <c r="E1021" s="10">
        <v>3800</v>
      </c>
      <c r="F1021" s="10">
        <v>3650</v>
      </c>
      <c r="G1021" s="10">
        <v>3300</v>
      </c>
      <c r="H1021" s="10">
        <v>5200</v>
      </c>
      <c r="I1021" s="10">
        <v>4500</v>
      </c>
      <c r="J1021" s="10"/>
      <c r="K1021" s="10"/>
      <c r="L1021" s="10">
        <v>5375</v>
      </c>
      <c r="M1021" s="10">
        <v>3850</v>
      </c>
      <c r="N1021" s="10">
        <v>6300</v>
      </c>
      <c r="O1021" s="10"/>
      <c r="P1021" s="10"/>
      <c r="Q1021" s="10">
        <v>1800</v>
      </c>
      <c r="R1021" s="10">
        <v>9400</v>
      </c>
      <c r="S1021" s="10">
        <v>4000</v>
      </c>
      <c r="T1021" s="10">
        <v>2450</v>
      </c>
      <c r="U1021" s="10"/>
      <c r="V1021" s="10">
        <v>4100</v>
      </c>
      <c r="W1021" s="10"/>
      <c r="X1021" s="10"/>
    </row>
    <row r="1022" spans="1:25" s="43" customFormat="1" ht="16.5" customHeight="1" x14ac:dyDescent="0.25">
      <c r="A1022" s="3" t="s">
        <v>261</v>
      </c>
      <c r="B1022" s="3" t="s">
        <v>1128</v>
      </c>
      <c r="C1022" s="3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>
        <v>60</v>
      </c>
      <c r="S1022" s="10"/>
      <c r="T1022" s="10"/>
      <c r="U1022" s="10"/>
      <c r="V1022" s="10"/>
      <c r="W1022" s="10"/>
      <c r="X1022" s="10"/>
    </row>
    <row r="1023" spans="1:25" s="43" customFormat="1" ht="16.5" customHeight="1" x14ac:dyDescent="0.25">
      <c r="A1023" s="3" t="s">
        <v>261</v>
      </c>
      <c r="B1023" s="3" t="s">
        <v>1129</v>
      </c>
      <c r="C1023" s="3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>
        <v>2890</v>
      </c>
      <c r="S1023" s="10">
        <v>2719</v>
      </c>
      <c r="T1023" s="10">
        <v>280</v>
      </c>
      <c r="U1023" s="10"/>
      <c r="V1023" s="10"/>
      <c r="W1023" s="10"/>
      <c r="X1023" s="10"/>
    </row>
    <row r="1024" spans="1:25" s="43" customFormat="1" ht="16.5" customHeight="1" x14ac:dyDescent="0.25">
      <c r="A1024" s="3" t="s">
        <v>261</v>
      </c>
      <c r="B1024" s="3" t="s">
        <v>1130</v>
      </c>
      <c r="C1024" s="3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>
        <v>5308</v>
      </c>
      <c r="S1024" s="10"/>
      <c r="T1024" s="10"/>
      <c r="U1024" s="10"/>
      <c r="V1024" s="10"/>
      <c r="W1024" s="10"/>
      <c r="X1024" s="10"/>
    </row>
    <row r="1025" spans="1:24" s="43" customFormat="1" ht="16.5" customHeight="1" x14ac:dyDescent="0.25">
      <c r="A1025" s="3" t="s">
        <v>261</v>
      </c>
      <c r="B1025" s="3" t="s">
        <v>1131</v>
      </c>
      <c r="C1025" s="3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>
        <v>65</v>
      </c>
      <c r="S1025" s="10"/>
      <c r="T1025" s="10"/>
      <c r="U1025" s="10"/>
      <c r="V1025" s="10"/>
      <c r="W1025" s="10"/>
      <c r="X1025" s="10"/>
    </row>
    <row r="1026" spans="1:24" s="43" customFormat="1" ht="16.5" customHeight="1" x14ac:dyDescent="0.25">
      <c r="A1026" s="3" t="s">
        <v>261</v>
      </c>
      <c r="B1026" s="3" t="s">
        <v>1132</v>
      </c>
      <c r="C1026" s="3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>
        <v>125</v>
      </c>
      <c r="S1026" s="10"/>
      <c r="T1026" s="10"/>
      <c r="U1026" s="10"/>
      <c r="V1026" s="10"/>
      <c r="W1026" s="10"/>
      <c r="X1026" s="10"/>
    </row>
    <row r="1027" spans="1:24" s="43" customFormat="1" ht="16.5" customHeight="1" x14ac:dyDescent="0.25">
      <c r="A1027" s="3" t="s">
        <v>261</v>
      </c>
      <c r="B1027" s="3" t="s">
        <v>1133</v>
      </c>
      <c r="C1027" s="3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>
        <v>125</v>
      </c>
      <c r="S1027" s="10"/>
      <c r="T1027" s="10"/>
      <c r="U1027" s="10"/>
      <c r="V1027" s="10"/>
      <c r="W1027" s="10"/>
      <c r="X1027" s="10"/>
    </row>
    <row r="1028" spans="1:24" s="43" customFormat="1" ht="16.5" customHeight="1" x14ac:dyDescent="0.25">
      <c r="A1028" s="3" t="s">
        <v>261</v>
      </c>
      <c r="B1028" s="3" t="s">
        <v>1609</v>
      </c>
      <c r="C1028" s="3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>
        <v>3300</v>
      </c>
      <c r="V1028" s="10">
        <v>3300</v>
      </c>
      <c r="W1028" s="10"/>
      <c r="X1028" s="10"/>
    </row>
    <row r="1029" spans="1:24" s="43" customFormat="1" ht="16.5" customHeight="1" x14ac:dyDescent="0.25">
      <c r="A1029" s="3" t="s">
        <v>261</v>
      </c>
      <c r="B1029" s="3" t="s">
        <v>263</v>
      </c>
      <c r="C1029" s="3"/>
      <c r="D1029" s="10">
        <v>53843</v>
      </c>
      <c r="E1029" s="10">
        <v>49716</v>
      </c>
      <c r="F1029" s="10">
        <v>9500</v>
      </c>
      <c r="G1029" s="10">
        <v>251845</v>
      </c>
      <c r="H1029" s="10">
        <v>171128</v>
      </c>
      <c r="I1029" s="10">
        <v>169218</v>
      </c>
      <c r="J1029" s="10">
        <v>156668</v>
      </c>
      <c r="K1029" s="10">
        <v>273249</v>
      </c>
      <c r="L1029" s="10">
        <v>274222</v>
      </c>
      <c r="M1029" s="10">
        <v>110676</v>
      </c>
      <c r="N1029" s="10">
        <v>94735</v>
      </c>
      <c r="O1029" s="10">
        <v>121693</v>
      </c>
      <c r="P1029" s="10">
        <v>124342</v>
      </c>
      <c r="Q1029" s="10">
        <v>113900</v>
      </c>
      <c r="R1029" s="10">
        <v>120345</v>
      </c>
      <c r="S1029" s="10">
        <v>84953</v>
      </c>
      <c r="T1029" s="10">
        <v>90552</v>
      </c>
      <c r="U1029" s="10">
        <v>91173</v>
      </c>
      <c r="V1029" s="10">
        <v>104272</v>
      </c>
      <c r="W1029" s="10">
        <v>86920</v>
      </c>
      <c r="X1029" s="10">
        <v>64871</v>
      </c>
    </row>
    <row r="1030" spans="1:24" s="43" customFormat="1" ht="16.5" customHeight="1" x14ac:dyDescent="0.25">
      <c r="A1030" s="3" t="s">
        <v>261</v>
      </c>
      <c r="B1030" s="3" t="s">
        <v>1134</v>
      </c>
      <c r="C1030" s="3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>
        <v>4805</v>
      </c>
      <c r="S1030" s="10">
        <v>5284</v>
      </c>
      <c r="T1030" s="10">
        <v>10155</v>
      </c>
      <c r="U1030" s="10"/>
      <c r="V1030" s="10">
        <v>105</v>
      </c>
      <c r="W1030" s="10"/>
      <c r="X1030" s="10">
        <v>235</v>
      </c>
    </row>
    <row r="1031" spans="1:24" s="43" customFormat="1" ht="16.5" customHeight="1" x14ac:dyDescent="0.25">
      <c r="A1031" s="3" t="s">
        <v>261</v>
      </c>
      <c r="B1031" s="3" t="s">
        <v>1354</v>
      </c>
      <c r="C1031" s="3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>
        <v>5191</v>
      </c>
      <c r="T1031" s="10">
        <v>6679</v>
      </c>
      <c r="U1031" s="10"/>
      <c r="V1031" s="10">
        <v>47</v>
      </c>
      <c r="W1031" s="10"/>
      <c r="X1031" s="10"/>
    </row>
    <row r="1032" spans="1:24" s="43" customFormat="1" ht="16.5" customHeight="1" x14ac:dyDescent="0.25">
      <c r="A1032" s="3" t="s">
        <v>261</v>
      </c>
      <c r="B1032" s="3" t="s">
        <v>1135</v>
      </c>
      <c r="C1032" s="3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>
        <v>4786</v>
      </c>
      <c r="S1032" s="10">
        <v>6828</v>
      </c>
      <c r="T1032" s="10">
        <v>8515</v>
      </c>
      <c r="U1032" s="10"/>
      <c r="V1032" s="10">
        <v>376</v>
      </c>
      <c r="W1032" s="10"/>
      <c r="X1032" s="10">
        <v>220</v>
      </c>
    </row>
    <row r="1033" spans="1:24" s="43" customFormat="1" ht="16.5" customHeight="1" x14ac:dyDescent="0.25">
      <c r="A1033" s="3" t="s">
        <v>261</v>
      </c>
      <c r="B1033" s="3" t="s">
        <v>2839</v>
      </c>
      <c r="C1033" s="3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>
        <v>1115</v>
      </c>
    </row>
    <row r="1034" spans="1:24" s="43" customFormat="1" ht="16.5" customHeight="1" x14ac:dyDescent="0.25">
      <c r="A1034" s="3" t="s">
        <v>261</v>
      </c>
      <c r="B1034" s="3" t="s">
        <v>1136</v>
      </c>
      <c r="C1034" s="3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>
        <v>7520</v>
      </c>
      <c r="S1034" s="10">
        <v>10765</v>
      </c>
      <c r="T1034" s="10">
        <v>40516</v>
      </c>
      <c r="U1034" s="10">
        <v>8748</v>
      </c>
      <c r="V1034" s="10"/>
      <c r="W1034" s="10"/>
      <c r="X1034" s="10">
        <v>10951</v>
      </c>
    </row>
    <row r="1035" spans="1:24" s="43" customFormat="1" ht="16.5" customHeight="1" x14ac:dyDescent="0.25">
      <c r="A1035" s="3" t="s">
        <v>261</v>
      </c>
      <c r="B1035" s="3" t="s">
        <v>264</v>
      </c>
      <c r="C1035" s="3"/>
      <c r="D1035" s="10">
        <v>200</v>
      </c>
      <c r="E1035" s="10"/>
      <c r="F1035" s="10"/>
      <c r="G1035" s="10"/>
      <c r="H1035" s="10"/>
      <c r="I1035" s="10"/>
      <c r="J1035" s="10">
        <v>15</v>
      </c>
      <c r="K1035" s="10"/>
      <c r="L1035" s="10">
        <v>150</v>
      </c>
      <c r="M1035" s="10"/>
      <c r="N1035" s="10"/>
      <c r="O1035" s="10">
        <v>25</v>
      </c>
      <c r="P1035" s="10">
        <v>50</v>
      </c>
      <c r="Q1035" s="10">
        <v>0</v>
      </c>
      <c r="R1035" s="10"/>
      <c r="S1035" s="10"/>
      <c r="T1035" s="10"/>
      <c r="U1035" s="10">
        <v>655</v>
      </c>
      <c r="V1035" s="10">
        <v>201</v>
      </c>
      <c r="W1035" s="10">
        <v>15</v>
      </c>
      <c r="X1035" s="10">
        <v>25</v>
      </c>
    </row>
    <row r="1036" spans="1:24" s="43" customFormat="1" ht="16.5" customHeight="1" x14ac:dyDescent="0.25">
      <c r="A1036" s="3" t="s">
        <v>261</v>
      </c>
      <c r="B1036" s="3" t="s">
        <v>265</v>
      </c>
      <c r="C1036" s="3"/>
      <c r="D1036" s="10">
        <v>1000</v>
      </c>
      <c r="E1036" s="10">
        <v>1000</v>
      </c>
      <c r="F1036" s="10">
        <v>9300</v>
      </c>
      <c r="G1036" s="10"/>
      <c r="H1036" s="10"/>
      <c r="I1036" s="10"/>
      <c r="J1036" s="10"/>
      <c r="K1036" s="10">
        <v>3000</v>
      </c>
      <c r="L1036" s="10">
        <v>5050</v>
      </c>
      <c r="M1036" s="10">
        <v>2500</v>
      </c>
      <c r="N1036" s="10">
        <v>1600</v>
      </c>
      <c r="O1036" s="10"/>
      <c r="P1036" s="10">
        <v>714</v>
      </c>
      <c r="Q1036" s="10">
        <v>20</v>
      </c>
      <c r="R1036" s="10"/>
      <c r="S1036" s="10">
        <v>230</v>
      </c>
      <c r="T1036" s="10">
        <v>500</v>
      </c>
      <c r="U1036" s="10">
        <v>9</v>
      </c>
      <c r="V1036" s="10">
        <v>77</v>
      </c>
      <c r="W1036" s="10">
        <v>580</v>
      </c>
      <c r="X1036" s="10">
        <v>130</v>
      </c>
    </row>
    <row r="1037" spans="1:24" s="43" customFormat="1" ht="16.5" customHeight="1" x14ac:dyDescent="0.25">
      <c r="A1037" s="3" t="s">
        <v>261</v>
      </c>
      <c r="B1037" s="3" t="s">
        <v>266</v>
      </c>
      <c r="C1037" s="3"/>
      <c r="D1037" s="10">
        <v>4442</v>
      </c>
      <c r="E1037" s="10">
        <v>12310</v>
      </c>
      <c r="F1037" s="10">
        <v>27018</v>
      </c>
      <c r="G1037" s="10">
        <v>92434</v>
      </c>
      <c r="H1037" s="10">
        <v>73743</v>
      </c>
      <c r="I1037" s="10">
        <v>29276</v>
      </c>
      <c r="J1037" s="10">
        <v>34151</v>
      </c>
      <c r="K1037" s="10">
        <v>53600</v>
      </c>
      <c r="L1037" s="10">
        <v>81866</v>
      </c>
      <c r="M1037" s="10">
        <v>30180</v>
      </c>
      <c r="N1037" s="10">
        <v>7626</v>
      </c>
      <c r="O1037" s="10">
        <v>6096</v>
      </c>
      <c r="P1037" s="10">
        <v>4183</v>
      </c>
      <c r="Q1037" s="10">
        <v>0</v>
      </c>
      <c r="R1037" s="10">
        <v>1722</v>
      </c>
      <c r="S1037" s="10">
        <v>1519</v>
      </c>
      <c r="T1037" s="10"/>
      <c r="U1037" s="10">
        <v>5000</v>
      </c>
      <c r="V1037" s="10"/>
      <c r="W1037" s="10">
        <v>7500</v>
      </c>
      <c r="X1037" s="10"/>
    </row>
    <row r="1038" spans="1:24" s="43" customFormat="1" ht="16.5" customHeight="1" x14ac:dyDescent="0.25">
      <c r="A1038" s="3" t="s">
        <v>261</v>
      </c>
      <c r="B1038" s="3" t="s">
        <v>267</v>
      </c>
      <c r="C1038" s="3"/>
      <c r="D1038" s="10"/>
      <c r="E1038" s="10"/>
      <c r="F1038" s="10"/>
      <c r="G1038" s="10">
        <v>2656</v>
      </c>
      <c r="H1038" s="10">
        <v>1095</v>
      </c>
      <c r="I1038" s="10">
        <v>84</v>
      </c>
      <c r="J1038" s="10"/>
      <c r="K1038" s="10"/>
      <c r="L1038" s="10"/>
      <c r="M1038" s="10"/>
      <c r="N1038" s="10"/>
      <c r="O1038" s="10"/>
      <c r="P1038" s="10">
        <v>12639</v>
      </c>
      <c r="Q1038" s="10">
        <v>2764</v>
      </c>
      <c r="R1038" s="10">
        <v>6946</v>
      </c>
      <c r="S1038" s="10">
        <v>550</v>
      </c>
      <c r="T1038" s="10"/>
      <c r="U1038" s="10"/>
      <c r="V1038" s="10"/>
      <c r="W1038" s="10">
        <v>6350</v>
      </c>
      <c r="X1038" s="10">
        <v>5195</v>
      </c>
    </row>
    <row r="1039" spans="1:24" s="43" customFormat="1" ht="16.5" customHeight="1" x14ac:dyDescent="0.25">
      <c r="A1039" s="3" t="s">
        <v>261</v>
      </c>
      <c r="B1039" s="3" t="s">
        <v>1736</v>
      </c>
      <c r="C1039" s="3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>
        <v>223</v>
      </c>
      <c r="P1039" s="10"/>
      <c r="Q1039" s="10">
        <v>0</v>
      </c>
      <c r="R1039" s="10"/>
      <c r="S1039" s="10"/>
      <c r="T1039" s="10"/>
      <c r="U1039" s="10"/>
      <c r="V1039" s="10"/>
      <c r="W1039" s="10"/>
      <c r="X1039" s="10"/>
    </row>
    <row r="1040" spans="1:24" s="43" customFormat="1" ht="16.5" customHeight="1" x14ac:dyDescent="0.25">
      <c r="A1040" s="3" t="s">
        <v>261</v>
      </c>
      <c r="B1040" s="3" t="s">
        <v>342</v>
      </c>
      <c r="C1040" s="3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>
        <v>650</v>
      </c>
      <c r="P1040" s="10"/>
      <c r="Q1040" s="10">
        <v>0</v>
      </c>
      <c r="R1040" s="10"/>
      <c r="S1040" s="10"/>
      <c r="T1040" s="10"/>
      <c r="U1040" s="10"/>
      <c r="V1040" s="10"/>
      <c r="W1040" s="10"/>
      <c r="X1040" s="10"/>
    </row>
    <row r="1041" spans="1:24" s="43" customFormat="1" ht="16.5" customHeight="1" x14ac:dyDescent="0.25">
      <c r="A1041" s="3" t="s">
        <v>261</v>
      </c>
      <c r="B1041" s="3" t="s">
        <v>343</v>
      </c>
      <c r="C1041" s="3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>
        <v>650</v>
      </c>
      <c r="P1041" s="10"/>
      <c r="Q1041" s="10">
        <v>0</v>
      </c>
      <c r="R1041" s="10"/>
      <c r="S1041" s="10"/>
      <c r="T1041" s="10"/>
      <c r="U1041" s="10"/>
      <c r="V1041" s="10"/>
      <c r="W1041" s="10"/>
      <c r="X1041" s="10"/>
    </row>
    <row r="1042" spans="1:24" s="43" customFormat="1" ht="16.5" customHeight="1" x14ac:dyDescent="0.25">
      <c r="A1042" s="3" t="s">
        <v>261</v>
      </c>
      <c r="B1042" s="3" t="s">
        <v>344</v>
      </c>
      <c r="C1042" s="3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>
        <v>650</v>
      </c>
      <c r="P1042" s="10"/>
      <c r="Q1042" s="10">
        <v>0</v>
      </c>
      <c r="R1042" s="10"/>
      <c r="S1042" s="10"/>
      <c r="T1042" s="10"/>
      <c r="U1042" s="10"/>
      <c r="V1042" s="10"/>
      <c r="W1042" s="10"/>
      <c r="X1042" s="10"/>
    </row>
    <row r="1043" spans="1:24" s="43" customFormat="1" ht="16.5" customHeight="1" x14ac:dyDescent="0.25">
      <c r="A1043" s="3" t="s">
        <v>261</v>
      </c>
      <c r="B1043" s="3" t="s">
        <v>345</v>
      </c>
      <c r="C1043" s="3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>
        <v>650</v>
      </c>
      <c r="P1043" s="10"/>
      <c r="Q1043" s="10">
        <v>0</v>
      </c>
      <c r="R1043" s="10"/>
      <c r="S1043" s="10"/>
      <c r="T1043" s="10"/>
      <c r="U1043" s="10"/>
      <c r="V1043" s="10"/>
      <c r="W1043" s="10"/>
      <c r="X1043" s="10"/>
    </row>
    <row r="1044" spans="1:24" s="43" customFormat="1" ht="16.5" customHeight="1" x14ac:dyDescent="0.25">
      <c r="A1044" s="3" t="s">
        <v>261</v>
      </c>
      <c r="B1044" s="3" t="s">
        <v>346</v>
      </c>
      <c r="C1044" s="3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>
        <v>650</v>
      </c>
      <c r="P1044" s="10"/>
      <c r="Q1044" s="10">
        <v>0</v>
      </c>
      <c r="R1044" s="10"/>
      <c r="S1044" s="10"/>
      <c r="T1044" s="10"/>
      <c r="U1044" s="10"/>
      <c r="V1044" s="10"/>
      <c r="W1044" s="10"/>
      <c r="X1044" s="10"/>
    </row>
    <row r="1045" spans="1:24" s="43" customFormat="1" ht="16.5" customHeight="1" x14ac:dyDescent="0.25">
      <c r="A1045" s="3" t="s">
        <v>261</v>
      </c>
      <c r="B1045" s="3" t="s">
        <v>347</v>
      </c>
      <c r="C1045" s="3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>
        <v>650</v>
      </c>
      <c r="P1045" s="10"/>
      <c r="Q1045" s="10">
        <v>0</v>
      </c>
      <c r="R1045" s="10"/>
      <c r="S1045" s="10"/>
      <c r="T1045" s="10"/>
      <c r="U1045" s="10"/>
      <c r="V1045" s="10"/>
      <c r="W1045" s="10"/>
      <c r="X1045" s="10"/>
    </row>
    <row r="1046" spans="1:24" s="43" customFormat="1" ht="16.5" customHeight="1" x14ac:dyDescent="0.25">
      <c r="A1046" s="3" t="s">
        <v>261</v>
      </c>
      <c r="B1046" s="3" t="s">
        <v>348</v>
      </c>
      <c r="C1046" s="3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>
        <v>650</v>
      </c>
      <c r="P1046" s="10"/>
      <c r="Q1046" s="10">
        <v>0</v>
      </c>
      <c r="R1046" s="10"/>
      <c r="S1046" s="10"/>
      <c r="T1046" s="10"/>
      <c r="U1046" s="10"/>
      <c r="V1046" s="10"/>
      <c r="W1046" s="10"/>
      <c r="X1046" s="10"/>
    </row>
    <row r="1047" spans="1:24" s="43" customFormat="1" ht="16.5" customHeight="1" x14ac:dyDescent="0.25">
      <c r="A1047" s="3" t="s">
        <v>261</v>
      </c>
      <c r="B1047" s="3" t="s">
        <v>349</v>
      </c>
      <c r="C1047" s="3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>
        <v>650</v>
      </c>
      <c r="P1047" s="10"/>
      <c r="Q1047" s="10">
        <v>0</v>
      </c>
      <c r="R1047" s="10"/>
      <c r="S1047" s="10"/>
      <c r="T1047" s="10"/>
      <c r="U1047" s="10"/>
      <c r="V1047" s="10"/>
      <c r="W1047" s="10"/>
      <c r="X1047" s="10"/>
    </row>
    <row r="1048" spans="1:24" s="43" customFormat="1" ht="16.5" customHeight="1" x14ac:dyDescent="0.25">
      <c r="A1048" s="3" t="s">
        <v>261</v>
      </c>
      <c r="B1048" s="3" t="s">
        <v>350</v>
      </c>
      <c r="C1048" s="3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>
        <v>650</v>
      </c>
      <c r="P1048" s="10"/>
      <c r="Q1048" s="10">
        <v>0</v>
      </c>
      <c r="R1048" s="10"/>
      <c r="S1048" s="10"/>
      <c r="T1048" s="10"/>
      <c r="U1048" s="10"/>
      <c r="V1048" s="10"/>
      <c r="W1048" s="10"/>
      <c r="X1048" s="10"/>
    </row>
    <row r="1049" spans="1:24" s="43" customFormat="1" ht="16.5" customHeight="1" x14ac:dyDescent="0.25">
      <c r="A1049" s="3" t="s">
        <v>261</v>
      </c>
      <c r="B1049" s="3" t="s">
        <v>351</v>
      </c>
      <c r="C1049" s="3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>
        <v>650</v>
      </c>
      <c r="P1049" s="10"/>
      <c r="Q1049" s="10">
        <v>0</v>
      </c>
      <c r="R1049" s="10"/>
      <c r="S1049" s="10"/>
      <c r="T1049" s="10"/>
      <c r="U1049" s="10"/>
      <c r="V1049" s="10"/>
      <c r="W1049" s="10"/>
      <c r="X1049" s="10"/>
    </row>
    <row r="1050" spans="1:24" s="43" customFormat="1" ht="16.5" customHeight="1" x14ac:dyDescent="0.25">
      <c r="A1050" s="3" t="s">
        <v>261</v>
      </c>
      <c r="B1050" s="3" t="s">
        <v>352</v>
      </c>
      <c r="C1050" s="3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>
        <v>650</v>
      </c>
      <c r="P1050" s="10"/>
      <c r="Q1050" s="10">
        <v>0</v>
      </c>
      <c r="R1050" s="10"/>
      <c r="S1050" s="10"/>
      <c r="T1050" s="10"/>
      <c r="U1050" s="10"/>
      <c r="V1050" s="10"/>
      <c r="W1050" s="10"/>
      <c r="X1050" s="10"/>
    </row>
    <row r="1051" spans="1:24" s="43" customFormat="1" ht="16.5" customHeight="1" x14ac:dyDescent="0.25">
      <c r="A1051" s="3" t="s">
        <v>261</v>
      </c>
      <c r="B1051" s="3" t="s">
        <v>353</v>
      </c>
      <c r="C1051" s="3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>
        <v>650</v>
      </c>
      <c r="P1051" s="10"/>
      <c r="Q1051" s="10">
        <v>0</v>
      </c>
      <c r="R1051" s="10"/>
      <c r="S1051" s="10"/>
      <c r="T1051" s="10"/>
      <c r="U1051" s="10"/>
      <c r="V1051" s="10"/>
      <c r="W1051" s="10"/>
      <c r="X1051" s="10"/>
    </row>
    <row r="1052" spans="1:24" s="43" customFormat="1" ht="16.5" customHeight="1" x14ac:dyDescent="0.25">
      <c r="A1052" s="3" t="s">
        <v>261</v>
      </c>
      <c r="B1052" s="3" t="s">
        <v>354</v>
      </c>
      <c r="C1052" s="3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>
        <v>650</v>
      </c>
      <c r="P1052" s="10"/>
      <c r="Q1052" s="10">
        <v>0</v>
      </c>
      <c r="R1052" s="10"/>
      <c r="S1052" s="10"/>
      <c r="T1052" s="10"/>
      <c r="U1052" s="10"/>
      <c r="V1052" s="10"/>
      <c r="W1052" s="10"/>
      <c r="X1052" s="10"/>
    </row>
    <row r="1053" spans="1:24" s="43" customFormat="1" ht="16.5" customHeight="1" x14ac:dyDescent="0.25">
      <c r="A1053" s="3" t="s">
        <v>261</v>
      </c>
      <c r="B1053" s="3" t="s">
        <v>355</v>
      </c>
      <c r="C1053" s="3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>
        <v>650</v>
      </c>
      <c r="P1053" s="10"/>
      <c r="Q1053" s="10">
        <v>1002</v>
      </c>
      <c r="R1053" s="10"/>
      <c r="S1053" s="10"/>
      <c r="T1053" s="10"/>
      <c r="U1053" s="10"/>
      <c r="V1053" s="10"/>
      <c r="W1053" s="10"/>
      <c r="X1053" s="10"/>
    </row>
    <row r="1054" spans="1:24" s="43" customFormat="1" ht="16.5" customHeight="1" x14ac:dyDescent="0.25">
      <c r="A1054" s="3" t="s">
        <v>261</v>
      </c>
      <c r="B1054" s="3" t="s">
        <v>356</v>
      </c>
      <c r="C1054" s="3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>
        <v>650</v>
      </c>
      <c r="P1054" s="10"/>
      <c r="Q1054" s="10">
        <v>0</v>
      </c>
      <c r="R1054" s="10"/>
      <c r="S1054" s="10"/>
      <c r="T1054" s="10"/>
      <c r="U1054" s="10"/>
      <c r="V1054" s="10"/>
      <c r="W1054" s="10"/>
      <c r="X1054" s="10"/>
    </row>
    <row r="1055" spans="1:24" s="43" customFormat="1" ht="16.5" customHeight="1" x14ac:dyDescent="0.25">
      <c r="A1055" s="3" t="s">
        <v>261</v>
      </c>
      <c r="B1055" s="3" t="s">
        <v>357</v>
      </c>
      <c r="C1055" s="3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>
        <v>650</v>
      </c>
      <c r="P1055" s="10"/>
      <c r="Q1055" s="10">
        <v>0</v>
      </c>
      <c r="R1055" s="10"/>
      <c r="S1055" s="10"/>
      <c r="T1055" s="10"/>
      <c r="U1055" s="10"/>
      <c r="V1055" s="10"/>
      <c r="W1055" s="10"/>
      <c r="X1055" s="10"/>
    </row>
    <row r="1056" spans="1:24" s="43" customFormat="1" ht="16.5" customHeight="1" x14ac:dyDescent="0.25">
      <c r="A1056" s="3" t="s">
        <v>261</v>
      </c>
      <c r="B1056" s="3" t="s">
        <v>358</v>
      </c>
      <c r="C1056" s="3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>
        <v>650</v>
      </c>
      <c r="P1056" s="10"/>
      <c r="Q1056" s="10">
        <v>0</v>
      </c>
      <c r="R1056" s="10"/>
      <c r="S1056" s="10">
        <v>493</v>
      </c>
      <c r="T1056" s="10"/>
      <c r="U1056" s="10"/>
      <c r="V1056" s="10"/>
      <c r="W1056" s="10"/>
      <c r="X1056" s="10"/>
    </row>
    <row r="1057" spans="1:24" s="43" customFormat="1" ht="16.5" customHeight="1" x14ac:dyDescent="0.25">
      <c r="A1057" s="3" t="s">
        <v>261</v>
      </c>
      <c r="B1057" s="3" t="s">
        <v>359</v>
      </c>
      <c r="C1057" s="3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>
        <v>493</v>
      </c>
      <c r="P1057" s="10"/>
      <c r="Q1057" s="10">
        <v>0</v>
      </c>
      <c r="R1057" s="10">
        <v>493</v>
      </c>
      <c r="S1057" s="10"/>
      <c r="T1057" s="10"/>
      <c r="U1057" s="10"/>
      <c r="V1057" s="10"/>
      <c r="W1057" s="10"/>
      <c r="X1057" s="10"/>
    </row>
    <row r="1058" spans="1:24" s="43" customFormat="1" ht="16.5" customHeight="1" x14ac:dyDescent="0.25">
      <c r="A1058" s="3" t="s">
        <v>261</v>
      </c>
      <c r="B1058" s="3" t="s">
        <v>268</v>
      </c>
      <c r="C1058" s="3"/>
      <c r="D1058" s="10">
        <v>1950</v>
      </c>
      <c r="E1058" s="10"/>
      <c r="F1058" s="10"/>
      <c r="G1058" s="10">
        <v>400</v>
      </c>
      <c r="H1058" s="10"/>
      <c r="I1058" s="10">
        <v>983</v>
      </c>
      <c r="J1058" s="10">
        <v>18773</v>
      </c>
      <c r="K1058" s="10"/>
      <c r="L1058" s="10"/>
      <c r="M1058" s="10"/>
      <c r="N1058" s="10"/>
      <c r="O1058" s="10"/>
      <c r="P1058" s="10"/>
      <c r="Q1058" s="10">
        <v>0</v>
      </c>
      <c r="R1058" s="10"/>
      <c r="S1058" s="10"/>
      <c r="T1058" s="10"/>
      <c r="U1058" s="10"/>
      <c r="V1058" s="10"/>
      <c r="W1058" s="10"/>
      <c r="X1058" s="10"/>
    </row>
    <row r="1059" spans="1:24" s="43" customFormat="1" ht="16.5" customHeight="1" x14ac:dyDescent="0.25">
      <c r="A1059" s="3" t="s">
        <v>261</v>
      </c>
      <c r="B1059" s="3" t="s">
        <v>2239</v>
      </c>
      <c r="C1059" s="3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>
        <v>5905</v>
      </c>
      <c r="W1059" s="10">
        <v>2533</v>
      </c>
      <c r="X1059" s="10">
        <v>2743</v>
      </c>
    </row>
    <row r="1060" spans="1:24" s="43" customFormat="1" ht="16.5" customHeight="1" x14ac:dyDescent="0.25">
      <c r="A1060" s="3" t="s">
        <v>261</v>
      </c>
      <c r="B1060" s="3" t="s">
        <v>269</v>
      </c>
      <c r="C1060" s="3"/>
      <c r="D1060" s="10"/>
      <c r="E1060" s="10"/>
      <c r="F1060" s="10"/>
      <c r="G1060" s="10">
        <v>2500</v>
      </c>
      <c r="H1060" s="10"/>
      <c r="I1060" s="10">
        <v>11000</v>
      </c>
      <c r="J1060" s="10">
        <v>11000</v>
      </c>
      <c r="K1060" s="10">
        <v>1100</v>
      </c>
      <c r="L1060" s="10"/>
      <c r="M1060" s="10"/>
      <c r="N1060" s="10"/>
      <c r="O1060" s="10"/>
      <c r="P1060" s="10"/>
      <c r="Q1060" s="10">
        <v>0</v>
      </c>
      <c r="R1060" s="10"/>
      <c r="S1060" s="10"/>
      <c r="T1060" s="10"/>
      <c r="U1060" s="10"/>
      <c r="V1060" s="10"/>
      <c r="W1060" s="10"/>
      <c r="X1060" s="10"/>
    </row>
    <row r="1061" spans="1:24" s="43" customFormat="1" ht="16.5" customHeight="1" x14ac:dyDescent="0.25">
      <c r="A1061" s="3" t="s">
        <v>261</v>
      </c>
      <c r="B1061" s="3" t="s">
        <v>270</v>
      </c>
      <c r="C1061" s="3"/>
      <c r="D1061" s="10">
        <v>56867</v>
      </c>
      <c r="E1061" s="10">
        <v>30335</v>
      </c>
      <c r="F1061" s="10"/>
      <c r="G1061" s="10">
        <v>284775</v>
      </c>
      <c r="H1061" s="10">
        <v>189513</v>
      </c>
      <c r="I1061" s="10">
        <v>164118</v>
      </c>
      <c r="J1061" s="10">
        <v>157412</v>
      </c>
      <c r="K1061" s="10">
        <v>374458</v>
      </c>
      <c r="L1061" s="10">
        <v>308250</v>
      </c>
      <c r="M1061" s="10">
        <v>132066</v>
      </c>
      <c r="N1061" s="10">
        <v>140386</v>
      </c>
      <c r="O1061" s="10">
        <v>218636</v>
      </c>
      <c r="P1061" s="10">
        <v>139688</v>
      </c>
      <c r="Q1061" s="10">
        <v>94106</v>
      </c>
      <c r="R1061" s="10">
        <v>181722</v>
      </c>
      <c r="S1061" s="10">
        <v>140611</v>
      </c>
      <c r="T1061" s="10">
        <v>100556</v>
      </c>
      <c r="U1061" s="10">
        <v>99622</v>
      </c>
      <c r="V1061" s="10">
        <v>90395</v>
      </c>
      <c r="W1061" s="10">
        <v>112218</v>
      </c>
      <c r="X1061" s="10">
        <v>56889</v>
      </c>
    </row>
    <row r="1062" spans="1:24" s="43" customFormat="1" ht="16.5" customHeight="1" x14ac:dyDescent="0.25">
      <c r="A1062" s="3" t="s">
        <v>261</v>
      </c>
      <c r="B1062" s="3" t="s">
        <v>271</v>
      </c>
      <c r="C1062" s="3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>
        <v>6000</v>
      </c>
      <c r="N1062" s="10"/>
      <c r="O1062" s="10"/>
      <c r="P1062" s="10">
        <v>4000</v>
      </c>
      <c r="Q1062" s="10">
        <v>4000</v>
      </c>
      <c r="R1062" s="10">
        <v>18000</v>
      </c>
      <c r="S1062" s="10"/>
      <c r="T1062" s="10"/>
      <c r="U1062" s="10"/>
      <c r="V1062" s="10"/>
      <c r="W1062" s="10"/>
      <c r="X1062" s="10"/>
    </row>
    <row r="1063" spans="1:24" s="43" customFormat="1" ht="16.5" customHeight="1" x14ac:dyDescent="0.25">
      <c r="A1063" s="3" t="s">
        <v>261</v>
      </c>
      <c r="B1063" s="3" t="s">
        <v>1555</v>
      </c>
      <c r="C1063" s="3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  <c r="S1063" s="10">
        <v>5290</v>
      </c>
      <c r="T1063" s="10"/>
      <c r="U1063" s="10"/>
      <c r="V1063" s="10"/>
      <c r="W1063" s="10"/>
      <c r="X1063" s="10"/>
    </row>
    <row r="1064" spans="1:24" s="43" customFormat="1" ht="16.5" customHeight="1" x14ac:dyDescent="0.25">
      <c r="A1064" s="3" t="s">
        <v>261</v>
      </c>
      <c r="B1064" s="3" t="s">
        <v>1355</v>
      </c>
      <c r="C1064" s="3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  <c r="S1064" s="10">
        <v>3001</v>
      </c>
      <c r="T1064" s="10">
        <v>5100</v>
      </c>
      <c r="U1064" s="10"/>
      <c r="V1064" s="10"/>
      <c r="W1064" s="10"/>
      <c r="X1064" s="10"/>
    </row>
    <row r="1065" spans="1:24" s="43" customFormat="1" ht="16.5" customHeight="1" x14ac:dyDescent="0.25">
      <c r="A1065" s="3" t="s">
        <v>261</v>
      </c>
      <c r="B1065" s="3" t="s">
        <v>10</v>
      </c>
      <c r="C1065" s="3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</row>
    <row r="1066" spans="1:24" s="43" customFormat="1" ht="16.5" customHeight="1" x14ac:dyDescent="0.25">
      <c r="A1066" s="3" t="s">
        <v>261</v>
      </c>
      <c r="B1066" s="3" t="s">
        <v>2841</v>
      </c>
      <c r="C1066" s="3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>
        <v>310</v>
      </c>
    </row>
    <row r="1067" spans="1:24" s="43" customFormat="1" ht="16.5" customHeight="1" x14ac:dyDescent="0.25">
      <c r="A1067" s="3" t="s">
        <v>261</v>
      </c>
      <c r="B1067" s="3" t="s">
        <v>272</v>
      </c>
      <c r="C1067" s="3"/>
      <c r="D1067" s="10">
        <v>3239</v>
      </c>
      <c r="E1067" s="10">
        <v>1940</v>
      </c>
      <c r="F1067" s="10"/>
      <c r="G1067" s="10"/>
      <c r="H1067" s="10">
        <v>352</v>
      </c>
      <c r="I1067" s="10">
        <v>6800</v>
      </c>
      <c r="J1067" s="10"/>
      <c r="K1067" s="10"/>
      <c r="L1067" s="10"/>
      <c r="M1067" s="10"/>
      <c r="N1067" s="10"/>
      <c r="O1067" s="10"/>
      <c r="P1067" s="10"/>
      <c r="Q1067" s="10">
        <v>0</v>
      </c>
      <c r="R1067" s="10"/>
      <c r="S1067" s="10"/>
      <c r="T1067" s="10"/>
      <c r="U1067" s="10"/>
      <c r="V1067" s="10"/>
      <c r="W1067" s="10"/>
      <c r="X1067" s="10"/>
    </row>
    <row r="1068" spans="1:24" s="43" customFormat="1" ht="16.5" customHeight="1" x14ac:dyDescent="0.25">
      <c r="A1068" s="3" t="s">
        <v>261</v>
      </c>
      <c r="B1068" s="3" t="s">
        <v>273</v>
      </c>
      <c r="C1068" s="3"/>
      <c r="D1068" s="10"/>
      <c r="E1068" s="10"/>
      <c r="F1068" s="10"/>
      <c r="G1068" s="10">
        <v>17663</v>
      </c>
      <c r="H1068" s="10">
        <v>31543</v>
      </c>
      <c r="I1068" s="10">
        <v>11918</v>
      </c>
      <c r="J1068" s="10"/>
      <c r="K1068" s="10">
        <v>1652730</v>
      </c>
      <c r="L1068" s="10">
        <v>3301</v>
      </c>
      <c r="M1068" s="10">
        <v>641</v>
      </c>
      <c r="N1068" s="10">
        <v>5318</v>
      </c>
      <c r="O1068" s="10">
        <v>5150</v>
      </c>
      <c r="P1068" s="10">
        <v>13738</v>
      </c>
      <c r="Q1068" s="10">
        <v>0</v>
      </c>
      <c r="R1068" s="10">
        <v>1200</v>
      </c>
      <c r="S1068" s="10"/>
      <c r="T1068" s="10"/>
      <c r="U1068" s="10"/>
      <c r="V1068" s="10">
        <v>4337</v>
      </c>
      <c r="W1068" s="10">
        <v>3300</v>
      </c>
      <c r="X1068" s="10"/>
    </row>
    <row r="1069" spans="1:24" s="43" customFormat="1" ht="16.5" customHeight="1" x14ac:dyDescent="0.25">
      <c r="A1069" s="3" t="s">
        <v>261</v>
      </c>
      <c r="B1069" s="3" t="s">
        <v>2637</v>
      </c>
      <c r="C1069" s="3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>
        <v>1485</v>
      </c>
      <c r="X1069" s="10"/>
    </row>
    <row r="1070" spans="1:24" s="43" customFormat="1" ht="16.5" customHeight="1" x14ac:dyDescent="0.25">
      <c r="A1070" s="3" t="s">
        <v>261</v>
      </c>
      <c r="B1070" s="3" t="s">
        <v>1556</v>
      </c>
      <c r="C1070" s="3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  <c r="S1070" s="10">
        <v>6398</v>
      </c>
      <c r="T1070" s="10"/>
      <c r="U1070" s="10"/>
      <c r="V1070" s="10"/>
      <c r="W1070" s="10"/>
      <c r="X1070" s="10"/>
    </row>
    <row r="1071" spans="1:24" s="43" customFormat="1" ht="16.5" customHeight="1" x14ac:dyDescent="0.25">
      <c r="A1071" s="3" t="s">
        <v>261</v>
      </c>
      <c r="B1071" s="3" t="s">
        <v>2638</v>
      </c>
      <c r="C1071" s="3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>
        <v>10</v>
      </c>
      <c r="X1071" s="10"/>
    </row>
    <row r="1072" spans="1:24" s="43" customFormat="1" ht="16.5" customHeight="1" x14ac:dyDescent="0.25">
      <c r="A1072" s="3" t="s">
        <v>261</v>
      </c>
      <c r="B1072" s="3" t="s">
        <v>2240</v>
      </c>
      <c r="C1072" s="3" t="s">
        <v>2241</v>
      </c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>
        <v>8</v>
      </c>
      <c r="W1072" s="10"/>
      <c r="X1072" s="10"/>
    </row>
    <row r="1073" spans="1:24" s="43" customFormat="1" ht="16.5" customHeight="1" x14ac:dyDescent="0.25">
      <c r="A1073" s="3" t="s">
        <v>261</v>
      </c>
      <c r="B1073" s="3" t="s">
        <v>1557</v>
      </c>
      <c r="C1073" s="3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  <c r="S1073" s="10">
        <v>2486</v>
      </c>
      <c r="T1073" s="10"/>
      <c r="U1073" s="10"/>
      <c r="V1073" s="10"/>
      <c r="W1073" s="10"/>
      <c r="X1073" s="10"/>
    </row>
    <row r="1074" spans="1:24" s="43" customFormat="1" ht="16.5" customHeight="1" x14ac:dyDescent="0.25">
      <c r="A1074" s="3" t="s">
        <v>261</v>
      </c>
      <c r="B1074" s="3" t="s">
        <v>934</v>
      </c>
      <c r="C1074" s="3"/>
      <c r="D1074" s="10"/>
      <c r="E1074" s="10">
        <v>6500</v>
      </c>
      <c r="F1074" s="10">
        <v>3000</v>
      </c>
      <c r="G1074" s="10"/>
      <c r="H1074" s="10">
        <v>4800</v>
      </c>
      <c r="I1074" s="10"/>
      <c r="J1074" s="10">
        <v>5300</v>
      </c>
      <c r="K1074" s="10">
        <v>8700</v>
      </c>
      <c r="L1074" s="10"/>
      <c r="M1074" s="10"/>
      <c r="N1074" s="10"/>
      <c r="O1074" s="10"/>
      <c r="P1074" s="10"/>
      <c r="Q1074" s="10">
        <v>0</v>
      </c>
      <c r="R1074" s="10"/>
      <c r="S1074" s="10">
        <v>118432</v>
      </c>
      <c r="T1074" s="10"/>
      <c r="U1074" s="10">
        <v>15</v>
      </c>
      <c r="V1074" s="10"/>
      <c r="W1074" s="10"/>
      <c r="X1074" s="10"/>
    </row>
    <row r="1075" spans="1:24" s="43" customFormat="1" ht="16.5" customHeight="1" x14ac:dyDescent="0.25">
      <c r="A1075" s="3" t="s">
        <v>261</v>
      </c>
      <c r="B1075" s="3" t="s">
        <v>274</v>
      </c>
      <c r="C1075" s="3"/>
      <c r="D1075" s="10"/>
      <c r="E1075" s="10"/>
      <c r="F1075" s="10"/>
      <c r="G1075" s="10"/>
      <c r="H1075" s="10"/>
      <c r="I1075" s="10"/>
      <c r="J1075" s="10"/>
      <c r="K1075" s="10"/>
      <c r="L1075" s="10">
        <v>6764</v>
      </c>
      <c r="M1075" s="10"/>
      <c r="N1075" s="10"/>
      <c r="O1075" s="10"/>
      <c r="P1075" s="10"/>
      <c r="Q1075" s="10">
        <v>0</v>
      </c>
      <c r="R1075" s="10"/>
      <c r="S1075" s="10"/>
      <c r="T1075" s="10"/>
      <c r="U1075" s="10"/>
      <c r="V1075" s="10"/>
      <c r="W1075" s="10"/>
      <c r="X1075" s="10"/>
    </row>
    <row r="1076" spans="1:24" s="43" customFormat="1" ht="16.5" customHeight="1" x14ac:dyDescent="0.25">
      <c r="A1076" s="3" t="s">
        <v>261</v>
      </c>
      <c r="B1076" s="3" t="s">
        <v>275</v>
      </c>
      <c r="C1076" s="3"/>
      <c r="D1076" s="10">
        <v>2100</v>
      </c>
      <c r="E1076" s="10">
        <v>1000</v>
      </c>
      <c r="F1076" s="10">
        <v>2000</v>
      </c>
      <c r="G1076" s="10">
        <v>2000</v>
      </c>
      <c r="H1076" s="10"/>
      <c r="I1076" s="10"/>
      <c r="J1076" s="10"/>
      <c r="K1076" s="10">
        <v>3495</v>
      </c>
      <c r="L1076" s="10">
        <v>2000</v>
      </c>
      <c r="M1076" s="10">
        <v>2000</v>
      </c>
      <c r="N1076" s="10">
        <v>1000</v>
      </c>
      <c r="O1076" s="10"/>
      <c r="P1076" s="10"/>
      <c r="Q1076" s="10">
        <v>0</v>
      </c>
      <c r="R1076" s="10">
        <v>4800</v>
      </c>
      <c r="S1076" s="10"/>
      <c r="T1076" s="10"/>
      <c r="U1076" s="10">
        <v>5000</v>
      </c>
      <c r="V1076" s="10">
        <v>5000</v>
      </c>
      <c r="W1076" s="10">
        <v>4000</v>
      </c>
      <c r="X1076" s="10">
        <v>4500</v>
      </c>
    </row>
    <row r="1077" spans="1:24" s="43" customFormat="1" ht="16.5" customHeight="1" x14ac:dyDescent="0.25">
      <c r="A1077" s="3" t="s">
        <v>261</v>
      </c>
      <c r="B1077" s="3" t="s">
        <v>2843</v>
      </c>
      <c r="C1077" s="3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>
        <v>150</v>
      </c>
    </row>
    <row r="1078" spans="1:24" s="43" customFormat="1" ht="16.5" customHeight="1" x14ac:dyDescent="0.25">
      <c r="A1078" s="3" t="s">
        <v>261</v>
      </c>
      <c r="B1078" s="3" t="s">
        <v>277</v>
      </c>
      <c r="C1078" s="3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>
        <v>1000</v>
      </c>
      <c r="O1078" s="10"/>
      <c r="P1078" s="10"/>
      <c r="Q1078" s="10">
        <v>0</v>
      </c>
      <c r="R1078" s="10"/>
      <c r="S1078" s="10"/>
      <c r="T1078" s="10"/>
      <c r="U1078" s="10"/>
      <c r="V1078" s="10"/>
      <c r="W1078" s="10"/>
      <c r="X1078" s="10"/>
    </row>
    <row r="1079" spans="1:24" s="43" customFormat="1" ht="16.5" customHeight="1" x14ac:dyDescent="0.25">
      <c r="A1079" s="3" t="s">
        <v>261</v>
      </c>
      <c r="B1079" s="3" t="s">
        <v>278</v>
      </c>
      <c r="C1079" s="3"/>
      <c r="D1079" s="10">
        <v>4100</v>
      </c>
      <c r="E1079" s="10">
        <v>2000</v>
      </c>
      <c r="F1079" s="10">
        <v>232</v>
      </c>
      <c r="G1079" s="10">
        <v>3190</v>
      </c>
      <c r="H1079" s="10">
        <v>1650</v>
      </c>
      <c r="I1079" s="10">
        <v>2500</v>
      </c>
      <c r="J1079" s="10">
        <v>18780</v>
      </c>
      <c r="K1079" s="10">
        <v>21904</v>
      </c>
      <c r="L1079" s="10">
        <v>4100</v>
      </c>
      <c r="M1079" s="10">
        <v>2150</v>
      </c>
      <c r="N1079" s="10">
        <v>4180</v>
      </c>
      <c r="O1079" s="10">
        <v>8300</v>
      </c>
      <c r="P1079" s="10"/>
      <c r="Q1079" s="10">
        <v>0</v>
      </c>
      <c r="R1079" s="10">
        <v>10738</v>
      </c>
      <c r="S1079" s="10"/>
      <c r="T1079" s="10">
        <v>5850</v>
      </c>
      <c r="U1079" s="10">
        <v>9009</v>
      </c>
      <c r="V1079" s="10">
        <v>4400</v>
      </c>
      <c r="W1079" s="10">
        <v>6100</v>
      </c>
      <c r="X1079" s="10">
        <v>1200</v>
      </c>
    </row>
    <row r="1080" spans="1:24" s="43" customFormat="1" ht="16.5" customHeight="1" x14ac:dyDescent="0.25">
      <c r="A1080" s="3" t="s">
        <v>261</v>
      </c>
      <c r="B1080" s="3" t="s">
        <v>276</v>
      </c>
      <c r="C1080" s="3"/>
      <c r="D1080" s="10">
        <v>11370</v>
      </c>
      <c r="E1080" s="10">
        <v>6960</v>
      </c>
      <c r="F1080" s="10">
        <v>6000</v>
      </c>
      <c r="G1080" s="10">
        <v>58619</v>
      </c>
      <c r="H1080" s="10">
        <v>46315</v>
      </c>
      <c r="I1080" s="10">
        <v>18080</v>
      </c>
      <c r="J1080" s="10"/>
      <c r="K1080" s="10">
        <v>12640</v>
      </c>
      <c r="L1080" s="10">
        <v>8631</v>
      </c>
      <c r="M1080" s="10">
        <v>600</v>
      </c>
      <c r="N1080" s="10">
        <v>11600</v>
      </c>
      <c r="O1080" s="10">
        <v>14133</v>
      </c>
      <c r="P1080" s="10">
        <v>1597</v>
      </c>
      <c r="Q1080" s="10">
        <v>0</v>
      </c>
      <c r="R1080" s="10">
        <v>7500</v>
      </c>
      <c r="S1080" s="10"/>
      <c r="T1080" s="10">
        <v>5000</v>
      </c>
      <c r="U1080" s="10">
        <v>800</v>
      </c>
      <c r="V1080" s="10">
        <v>4200</v>
      </c>
      <c r="W1080" s="10"/>
      <c r="X1080" s="10"/>
    </row>
    <row r="1081" spans="1:24" s="43" customFormat="1" ht="16.5" customHeight="1" x14ac:dyDescent="0.25">
      <c r="A1081" s="3" t="s">
        <v>261</v>
      </c>
      <c r="B1081" s="3" t="s">
        <v>279</v>
      </c>
      <c r="C1081" s="3"/>
      <c r="D1081" s="10">
        <v>113541</v>
      </c>
      <c r="E1081" s="10">
        <v>70720</v>
      </c>
      <c r="F1081" s="10">
        <v>103249</v>
      </c>
      <c r="G1081" s="10">
        <v>276917</v>
      </c>
      <c r="H1081" s="10">
        <v>198914</v>
      </c>
      <c r="I1081" s="10">
        <v>137525</v>
      </c>
      <c r="J1081" s="10">
        <v>692</v>
      </c>
      <c r="K1081" s="10">
        <v>123924</v>
      </c>
      <c r="L1081" s="10">
        <v>222318</v>
      </c>
      <c r="M1081" s="10">
        <v>80356</v>
      </c>
      <c r="N1081" s="10">
        <v>106156</v>
      </c>
      <c r="O1081" s="10">
        <v>118736</v>
      </c>
      <c r="P1081" s="10">
        <v>116269</v>
      </c>
      <c r="Q1081" s="10">
        <v>133409</v>
      </c>
      <c r="R1081" s="10">
        <v>91953</v>
      </c>
      <c r="S1081" s="10"/>
      <c r="T1081" s="10">
        <v>99052</v>
      </c>
      <c r="U1081" s="10">
        <v>82617</v>
      </c>
      <c r="V1081" s="10">
        <v>63101</v>
      </c>
      <c r="W1081" s="10">
        <v>112057</v>
      </c>
      <c r="X1081" s="10">
        <v>75234</v>
      </c>
    </row>
    <row r="1082" spans="1:24" s="43" customFormat="1" ht="16.5" customHeight="1" x14ac:dyDescent="0.25">
      <c r="A1082" s="3" t="s">
        <v>261</v>
      </c>
      <c r="B1082" s="3" t="s">
        <v>280</v>
      </c>
      <c r="C1082" s="3"/>
      <c r="D1082" s="10">
        <v>9000</v>
      </c>
      <c r="E1082" s="10">
        <v>4000</v>
      </c>
      <c r="F1082" s="10">
        <v>3000</v>
      </c>
      <c r="G1082" s="10"/>
      <c r="H1082" s="10"/>
      <c r="I1082" s="10"/>
      <c r="J1082" s="10">
        <v>141295</v>
      </c>
      <c r="K1082" s="10">
        <v>125995</v>
      </c>
      <c r="L1082" s="10">
        <v>6000</v>
      </c>
      <c r="M1082" s="10"/>
      <c r="N1082" s="10"/>
      <c r="O1082" s="10"/>
      <c r="P1082" s="10"/>
      <c r="Q1082" s="10">
        <v>0</v>
      </c>
      <c r="R1082" s="10">
        <v>4000</v>
      </c>
      <c r="S1082" s="10"/>
      <c r="T1082" s="10"/>
      <c r="U1082" s="10"/>
      <c r="V1082" s="10"/>
      <c r="W1082" s="10"/>
      <c r="X1082" s="10"/>
    </row>
    <row r="1083" spans="1:24" s="43" customFormat="1" ht="16.5" customHeight="1" x14ac:dyDescent="0.25">
      <c r="A1083" s="3" t="s">
        <v>261</v>
      </c>
      <c r="B1083" s="3" t="s">
        <v>360</v>
      </c>
      <c r="C1083" s="3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>
        <v>132</v>
      </c>
      <c r="P1083" s="10"/>
      <c r="Q1083" s="10">
        <v>0</v>
      </c>
      <c r="R1083" s="10"/>
      <c r="S1083" s="10"/>
      <c r="T1083" s="10"/>
      <c r="U1083" s="10"/>
      <c r="V1083" s="10"/>
      <c r="W1083" s="10"/>
      <c r="X1083" s="10"/>
    </row>
    <row r="1084" spans="1:24" s="43" customFormat="1" ht="16.5" customHeight="1" x14ac:dyDescent="0.25">
      <c r="A1084" s="3" t="s">
        <v>261</v>
      </c>
      <c r="B1084" s="3" t="s">
        <v>998</v>
      </c>
      <c r="C1084" s="3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>
        <v>350</v>
      </c>
      <c r="Q1084" s="10">
        <v>0</v>
      </c>
      <c r="R1084" s="10"/>
      <c r="S1084" s="10"/>
      <c r="T1084" s="10"/>
      <c r="U1084" s="10"/>
      <c r="V1084" s="10"/>
      <c r="W1084" s="10"/>
      <c r="X1084" s="10"/>
    </row>
    <row r="1085" spans="1:24" s="43" customFormat="1" ht="16.5" customHeight="1" x14ac:dyDescent="0.25">
      <c r="A1085" s="3" t="s">
        <v>261</v>
      </c>
      <c r="B1085" s="3" t="s">
        <v>361</v>
      </c>
      <c r="C1085" s="3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>
        <v>42</v>
      </c>
      <c r="P1085" s="10">
        <v>89</v>
      </c>
      <c r="Q1085" s="10">
        <v>12</v>
      </c>
      <c r="R1085" s="10"/>
      <c r="S1085" s="10"/>
      <c r="T1085" s="10"/>
      <c r="U1085" s="10"/>
      <c r="V1085" s="10"/>
      <c r="W1085" s="10"/>
      <c r="X1085" s="10"/>
    </row>
    <row r="1086" spans="1:24" s="43" customFormat="1" ht="16.5" customHeight="1" x14ac:dyDescent="0.25">
      <c r="A1086" s="3" t="s">
        <v>261</v>
      </c>
      <c r="B1086" s="3" t="s">
        <v>362</v>
      </c>
      <c r="C1086" s="3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>
        <v>180</v>
      </c>
      <c r="P1086" s="10"/>
      <c r="Q1086" s="10">
        <v>0</v>
      </c>
      <c r="R1086" s="10"/>
      <c r="S1086" s="10"/>
      <c r="T1086" s="10"/>
      <c r="U1086" s="10"/>
      <c r="V1086" s="10"/>
      <c r="W1086" s="10"/>
      <c r="X1086" s="10"/>
    </row>
    <row r="1087" spans="1:24" s="43" customFormat="1" ht="16.5" customHeight="1" x14ac:dyDescent="0.25">
      <c r="A1087" s="3" t="s">
        <v>261</v>
      </c>
      <c r="B1087" s="3" t="s">
        <v>1138</v>
      </c>
      <c r="C1087" s="3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>
        <v>4988</v>
      </c>
      <c r="S1087" s="10"/>
      <c r="T1087" s="10"/>
      <c r="U1087" s="10"/>
      <c r="V1087" s="10"/>
      <c r="W1087" s="10"/>
      <c r="X1087" s="10"/>
    </row>
    <row r="1088" spans="1:24" s="43" customFormat="1" ht="16.5" customHeight="1" x14ac:dyDescent="0.25">
      <c r="A1088" s="3" t="s">
        <v>261</v>
      </c>
      <c r="B1088" s="3" t="s">
        <v>363</v>
      </c>
      <c r="C1088" s="3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>
        <v>180</v>
      </c>
      <c r="P1088" s="10"/>
      <c r="Q1088" s="10">
        <v>0</v>
      </c>
      <c r="R1088" s="10"/>
      <c r="S1088" s="10"/>
      <c r="T1088" s="10"/>
      <c r="U1088" s="10"/>
      <c r="V1088" s="10"/>
      <c r="W1088" s="10"/>
      <c r="X1088" s="10"/>
    </row>
    <row r="1089" spans="1:24" s="43" customFormat="1" ht="16.5" customHeight="1" x14ac:dyDescent="0.25">
      <c r="A1089" s="3" t="s">
        <v>261</v>
      </c>
      <c r="B1089" s="3" t="s">
        <v>364</v>
      </c>
      <c r="C1089" s="3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>
        <v>38</v>
      </c>
      <c r="P1089" s="10"/>
      <c r="Q1089" s="10">
        <v>0</v>
      </c>
      <c r="R1089" s="10"/>
      <c r="S1089" s="10"/>
      <c r="T1089" s="10"/>
      <c r="U1089" s="10"/>
      <c r="V1089" s="10"/>
      <c r="W1089" s="10"/>
      <c r="X1089" s="10"/>
    </row>
    <row r="1090" spans="1:24" s="43" customFormat="1" ht="16.5" customHeight="1" x14ac:dyDescent="0.25">
      <c r="A1090" s="3" t="s">
        <v>261</v>
      </c>
      <c r="B1090" s="3" t="s">
        <v>365</v>
      </c>
      <c r="C1090" s="3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>
        <v>251</v>
      </c>
      <c r="P1090" s="10"/>
      <c r="Q1090" s="10">
        <v>0</v>
      </c>
      <c r="R1090" s="10"/>
      <c r="S1090" s="10"/>
      <c r="T1090" s="10"/>
      <c r="U1090" s="10"/>
      <c r="V1090" s="10"/>
      <c r="W1090" s="10"/>
      <c r="X1090" s="10"/>
    </row>
    <row r="1091" spans="1:24" s="43" customFormat="1" ht="16.5" customHeight="1" x14ac:dyDescent="0.25">
      <c r="A1091" s="3" t="s">
        <v>261</v>
      </c>
      <c r="B1091" s="3" t="s">
        <v>366</v>
      </c>
      <c r="C1091" s="3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>
        <v>48</v>
      </c>
      <c r="P1091" s="10"/>
      <c r="Q1091" s="10">
        <v>0</v>
      </c>
      <c r="R1091" s="10"/>
      <c r="S1091" s="10"/>
      <c r="T1091" s="10"/>
      <c r="U1091" s="10"/>
      <c r="V1091" s="10"/>
      <c r="W1091" s="10"/>
      <c r="X1091" s="10"/>
    </row>
    <row r="1092" spans="1:24" s="43" customFormat="1" ht="16.5" customHeight="1" x14ac:dyDescent="0.25">
      <c r="A1092" s="3" t="s">
        <v>261</v>
      </c>
      <c r="B1092" s="3" t="s">
        <v>999</v>
      </c>
      <c r="C1092" s="3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>
        <v>63</v>
      </c>
      <c r="Q1092" s="10">
        <v>0</v>
      </c>
      <c r="R1092" s="10"/>
      <c r="S1092" s="10"/>
      <c r="T1092" s="10"/>
      <c r="U1092" s="10"/>
      <c r="V1092" s="10"/>
      <c r="W1092" s="10"/>
      <c r="X1092" s="10"/>
    </row>
    <row r="1093" spans="1:24" s="43" customFormat="1" ht="16.5" customHeight="1" x14ac:dyDescent="0.25">
      <c r="A1093" s="3" t="s">
        <v>261</v>
      </c>
      <c r="B1093" s="3" t="s">
        <v>2837</v>
      </c>
      <c r="C1093" s="3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>
        <v>4589</v>
      </c>
    </row>
    <row r="1094" spans="1:24" s="43" customFormat="1" ht="16.5" customHeight="1" x14ac:dyDescent="0.25">
      <c r="A1094" s="3" t="s">
        <v>261</v>
      </c>
      <c r="B1094" s="3" t="s">
        <v>1737</v>
      </c>
      <c r="C1094" s="3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>
        <v>817</v>
      </c>
      <c r="N1094" s="10"/>
      <c r="O1094" s="10"/>
      <c r="P1094" s="10"/>
      <c r="Q1094" s="10">
        <v>0</v>
      </c>
      <c r="R1094" s="10">
        <v>18</v>
      </c>
      <c r="S1094" s="10"/>
      <c r="T1094" s="10"/>
      <c r="U1094" s="10"/>
      <c r="V1094" s="10"/>
      <c r="W1094" s="10"/>
      <c r="X1094" s="10"/>
    </row>
    <row r="1095" spans="1:24" s="43" customFormat="1" ht="16.5" customHeight="1" x14ac:dyDescent="0.25">
      <c r="A1095" s="3" t="s">
        <v>261</v>
      </c>
      <c r="B1095" s="3" t="s">
        <v>281</v>
      </c>
      <c r="C1095" s="3"/>
      <c r="D1095" s="10"/>
      <c r="E1095" s="10"/>
      <c r="F1095" s="10"/>
      <c r="G1095" s="10">
        <v>5000</v>
      </c>
      <c r="H1095" s="10">
        <v>9330</v>
      </c>
      <c r="I1095" s="10"/>
      <c r="J1095" s="10"/>
      <c r="K1095" s="10"/>
      <c r="L1095" s="10">
        <v>323</v>
      </c>
      <c r="M1095" s="10"/>
      <c r="N1095" s="10"/>
      <c r="O1095" s="10"/>
      <c r="P1095" s="10"/>
      <c r="Q1095" s="10">
        <v>0</v>
      </c>
      <c r="R1095" s="10"/>
      <c r="S1095" s="10"/>
      <c r="T1095" s="10"/>
      <c r="U1095" s="10"/>
      <c r="V1095" s="10"/>
      <c r="W1095" s="10"/>
      <c r="X1095" s="10"/>
    </row>
    <row r="1096" spans="1:24" s="43" customFormat="1" ht="16.5" customHeight="1" x14ac:dyDescent="0.25">
      <c r="A1096" s="3" t="s">
        <v>261</v>
      </c>
      <c r="B1096" s="3" t="s">
        <v>1356</v>
      </c>
      <c r="C1096" s="3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>
        <v>4</v>
      </c>
      <c r="U1096" s="10"/>
      <c r="V1096" s="10"/>
      <c r="W1096" s="10"/>
      <c r="X1096" s="10"/>
    </row>
    <row r="1097" spans="1:24" s="43" customFormat="1" ht="16.5" customHeight="1" x14ac:dyDescent="0.25">
      <c r="A1097" s="3" t="s">
        <v>261</v>
      </c>
      <c r="B1097" s="3" t="s">
        <v>282</v>
      </c>
      <c r="C1097" s="3"/>
      <c r="D1097" s="10">
        <v>22290</v>
      </c>
      <c r="E1097" s="10">
        <v>17800</v>
      </c>
      <c r="F1097" s="10">
        <v>20000</v>
      </c>
      <c r="G1097" s="10">
        <v>20000</v>
      </c>
      <c r="H1097" s="10">
        <v>6000</v>
      </c>
      <c r="I1097" s="10">
        <v>7600</v>
      </c>
      <c r="J1097" s="10">
        <v>20</v>
      </c>
      <c r="K1097" s="10"/>
      <c r="L1097" s="10"/>
      <c r="M1097" s="10">
        <v>4600</v>
      </c>
      <c r="N1097" s="10">
        <v>2000</v>
      </c>
      <c r="O1097" s="10">
        <v>2000</v>
      </c>
      <c r="P1097" s="10"/>
      <c r="Q1097" s="10">
        <v>0</v>
      </c>
      <c r="R1097" s="10">
        <v>11500</v>
      </c>
      <c r="S1097" s="10">
        <v>14000</v>
      </c>
      <c r="T1097" s="10">
        <v>4100</v>
      </c>
      <c r="U1097" s="10">
        <v>42000</v>
      </c>
      <c r="V1097" s="10">
        <v>7500</v>
      </c>
      <c r="W1097" s="10">
        <v>22713</v>
      </c>
      <c r="X1097" s="10">
        <v>5500</v>
      </c>
    </row>
    <row r="1098" spans="1:24" s="43" customFormat="1" ht="16.5" customHeight="1" x14ac:dyDescent="0.25">
      <c r="A1098" s="3" t="s">
        <v>261</v>
      </c>
      <c r="B1098" s="3" t="s">
        <v>283</v>
      </c>
      <c r="C1098" s="3"/>
      <c r="D1098" s="10">
        <v>110</v>
      </c>
      <c r="E1098" s="10">
        <v>125</v>
      </c>
      <c r="F1098" s="10">
        <v>400</v>
      </c>
      <c r="G1098" s="10"/>
      <c r="H1098" s="10"/>
      <c r="I1098" s="10"/>
      <c r="J1098" s="10">
        <v>20</v>
      </c>
      <c r="K1098" s="10"/>
      <c r="L1098" s="10"/>
      <c r="M1098" s="10"/>
      <c r="N1098" s="10"/>
      <c r="O1098" s="10"/>
      <c r="P1098" s="10"/>
      <c r="Q1098" s="10">
        <v>0</v>
      </c>
      <c r="R1098" s="10"/>
      <c r="S1098" s="10"/>
      <c r="T1098" s="10"/>
      <c r="U1098" s="10"/>
      <c r="V1098" s="10"/>
      <c r="W1098" s="10"/>
      <c r="X1098" s="10"/>
    </row>
    <row r="1099" spans="1:24" s="43" customFormat="1" ht="16.5" customHeight="1" x14ac:dyDescent="0.25">
      <c r="A1099" s="3" t="s">
        <v>261</v>
      </c>
      <c r="B1099" s="3" t="s">
        <v>284</v>
      </c>
      <c r="C1099" s="3"/>
      <c r="D1099" s="10">
        <v>81952</v>
      </c>
      <c r="E1099" s="10">
        <v>93638</v>
      </c>
      <c r="F1099" s="10">
        <v>105062</v>
      </c>
      <c r="G1099" s="10">
        <v>115540</v>
      </c>
      <c r="H1099" s="10">
        <v>70051</v>
      </c>
      <c r="I1099" s="10">
        <v>33319</v>
      </c>
      <c r="J1099" s="10">
        <v>300</v>
      </c>
      <c r="K1099" s="10">
        <v>4000</v>
      </c>
      <c r="L1099" s="10">
        <v>17780</v>
      </c>
      <c r="M1099" s="10">
        <v>9704</v>
      </c>
      <c r="N1099" s="10">
        <v>18468</v>
      </c>
      <c r="O1099" s="10">
        <v>24880</v>
      </c>
      <c r="P1099" s="10"/>
      <c r="Q1099" s="10">
        <v>0</v>
      </c>
      <c r="R1099" s="10">
        <v>32733</v>
      </c>
      <c r="S1099" s="10">
        <v>43757</v>
      </c>
      <c r="T1099" s="10">
        <v>31832</v>
      </c>
      <c r="U1099" s="10">
        <v>29521</v>
      </c>
      <c r="V1099" s="10">
        <v>26161</v>
      </c>
      <c r="W1099" s="10">
        <v>17492</v>
      </c>
      <c r="X1099" s="10">
        <v>26558</v>
      </c>
    </row>
    <row r="1100" spans="1:24" s="43" customFormat="1" ht="16.5" customHeight="1" x14ac:dyDescent="0.25">
      <c r="A1100" s="3" t="s">
        <v>261</v>
      </c>
      <c r="B1100" s="3" t="s">
        <v>285</v>
      </c>
      <c r="C1100" s="3"/>
      <c r="D1100" s="10">
        <v>180</v>
      </c>
      <c r="E1100" s="10"/>
      <c r="F1100" s="10"/>
      <c r="G1100" s="10"/>
      <c r="H1100" s="10"/>
      <c r="I1100" s="10"/>
      <c r="J1100" s="10">
        <v>9640</v>
      </c>
      <c r="K1100" s="10">
        <v>8000</v>
      </c>
      <c r="L1100" s="10"/>
      <c r="M1100" s="10"/>
      <c r="N1100" s="10"/>
      <c r="O1100" s="10"/>
      <c r="P1100" s="10"/>
      <c r="Q1100" s="10">
        <v>0</v>
      </c>
      <c r="R1100" s="10"/>
      <c r="S1100" s="10"/>
      <c r="T1100" s="10"/>
      <c r="U1100" s="10"/>
      <c r="V1100" s="10"/>
      <c r="W1100" s="10"/>
      <c r="X1100" s="10"/>
    </row>
    <row r="1101" spans="1:24" s="43" customFormat="1" ht="16.5" customHeight="1" x14ac:dyDescent="0.25">
      <c r="A1101" s="3" t="s">
        <v>261</v>
      </c>
      <c r="B1101" s="3" t="s">
        <v>367</v>
      </c>
      <c r="C1101" s="3"/>
      <c r="D1101" s="10">
        <v>50744</v>
      </c>
      <c r="E1101" s="10">
        <v>33020</v>
      </c>
      <c r="F1101" s="10">
        <v>51985</v>
      </c>
      <c r="G1101" s="10">
        <v>89181</v>
      </c>
      <c r="H1101" s="10">
        <v>49347</v>
      </c>
      <c r="I1101" s="10">
        <v>33053</v>
      </c>
      <c r="J1101" s="10"/>
      <c r="K1101" s="10">
        <v>8380</v>
      </c>
      <c r="L1101" s="10">
        <v>36044</v>
      </c>
      <c r="M1101" s="10">
        <v>7775</v>
      </c>
      <c r="N1101" s="10">
        <v>17580</v>
      </c>
      <c r="O1101" s="10">
        <v>9500</v>
      </c>
      <c r="P1101" s="10">
        <v>3457</v>
      </c>
      <c r="Q1101" s="10">
        <v>0</v>
      </c>
      <c r="R1101" s="10">
        <v>12850</v>
      </c>
      <c r="S1101" s="10">
        <v>5500</v>
      </c>
      <c r="T1101" s="10">
        <v>29835</v>
      </c>
      <c r="U1101" s="10">
        <v>9300</v>
      </c>
      <c r="V1101" s="10">
        <v>8000</v>
      </c>
      <c r="W1101" s="10">
        <v>35200</v>
      </c>
      <c r="X1101" s="10">
        <v>5796</v>
      </c>
    </row>
    <row r="1102" spans="1:24" s="43" customFormat="1" ht="16.5" customHeight="1" x14ac:dyDescent="0.25">
      <c r="A1102" s="3" t="s">
        <v>261</v>
      </c>
      <c r="B1102" s="3" t="s">
        <v>286</v>
      </c>
      <c r="C1102" s="3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>
        <v>905</v>
      </c>
      <c r="O1102" s="10"/>
      <c r="P1102" s="10"/>
      <c r="Q1102" s="10">
        <v>0</v>
      </c>
      <c r="R1102" s="10"/>
      <c r="S1102" s="10"/>
      <c r="T1102" s="10"/>
      <c r="U1102" s="10"/>
      <c r="V1102" s="10"/>
      <c r="W1102" s="10"/>
      <c r="X1102" s="10"/>
    </row>
    <row r="1103" spans="1:24" s="43" customFormat="1" ht="16.5" customHeight="1" x14ac:dyDescent="0.25">
      <c r="A1103" s="3" t="s">
        <v>261</v>
      </c>
      <c r="B1103" s="3" t="s">
        <v>287</v>
      </c>
      <c r="C1103" s="3"/>
      <c r="D1103" s="10"/>
      <c r="E1103" s="10">
        <v>24695</v>
      </c>
      <c r="F1103" s="10">
        <v>15974</v>
      </c>
      <c r="G1103" s="10">
        <v>12000</v>
      </c>
      <c r="H1103" s="10">
        <v>10662</v>
      </c>
      <c r="I1103" s="10"/>
      <c r="J1103" s="10"/>
      <c r="K1103" s="10"/>
      <c r="L1103" s="10"/>
      <c r="M1103" s="10"/>
      <c r="N1103" s="10"/>
      <c r="O1103" s="10"/>
      <c r="P1103" s="10"/>
      <c r="Q1103" s="10">
        <v>0</v>
      </c>
      <c r="R1103" s="10"/>
      <c r="S1103" s="10"/>
      <c r="T1103" s="10"/>
      <c r="U1103" s="10"/>
      <c r="V1103" s="10"/>
      <c r="W1103" s="10"/>
      <c r="X1103" s="10"/>
    </row>
    <row r="1104" spans="1:24" s="43" customFormat="1" ht="16.5" customHeight="1" x14ac:dyDescent="0.25">
      <c r="A1104" s="3" t="s">
        <v>261</v>
      </c>
      <c r="B1104" s="3" t="s">
        <v>2844</v>
      </c>
      <c r="C1104" s="3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>
        <v>10</v>
      </c>
    </row>
    <row r="1105" spans="1:24" s="43" customFormat="1" ht="16.5" customHeight="1" x14ac:dyDescent="0.25">
      <c r="A1105" s="3" t="s">
        <v>261</v>
      </c>
      <c r="B1105" s="3" t="s">
        <v>96</v>
      </c>
      <c r="C1105" s="3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>
        <v>40</v>
      </c>
      <c r="X1105" s="10"/>
    </row>
    <row r="1106" spans="1:24" s="43" customFormat="1" ht="16.5" customHeight="1" x14ac:dyDescent="0.25">
      <c r="A1106" s="3" t="s">
        <v>261</v>
      </c>
      <c r="B1106" s="3" t="s">
        <v>2639</v>
      </c>
      <c r="C1106" s="3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>
        <v>10</v>
      </c>
      <c r="X1106" s="10"/>
    </row>
    <row r="1107" spans="1:24" s="43" customFormat="1" ht="16.5" customHeight="1" x14ac:dyDescent="0.25">
      <c r="A1107" s="3" t="s">
        <v>261</v>
      </c>
      <c r="B1107" s="3" t="s">
        <v>2306</v>
      </c>
      <c r="C1107" s="3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>
        <v>5726</v>
      </c>
      <c r="W1107" s="10">
        <v>210</v>
      </c>
      <c r="X1107" s="10"/>
    </row>
    <row r="1108" spans="1:24" s="43" customFormat="1" ht="16.5" customHeight="1" x14ac:dyDescent="0.25">
      <c r="A1108" s="3" t="s">
        <v>261</v>
      </c>
      <c r="B1108" s="3" t="s">
        <v>2640</v>
      </c>
      <c r="C1108" s="3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>
        <v>6</v>
      </c>
      <c r="X1108" s="10"/>
    </row>
    <row r="1109" spans="1:24" s="43" customFormat="1" ht="16.5" customHeight="1" x14ac:dyDescent="0.25">
      <c r="A1109" s="3" t="s">
        <v>261</v>
      </c>
      <c r="B1109" s="3" t="s">
        <v>2641</v>
      </c>
      <c r="C1109" s="3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>
        <v>526</v>
      </c>
      <c r="X1109" s="10"/>
    </row>
    <row r="1110" spans="1:24" s="43" customFormat="1" ht="16.5" customHeight="1" x14ac:dyDescent="0.25">
      <c r="A1110" s="3" t="s">
        <v>261</v>
      </c>
      <c r="B1110" s="3" t="s">
        <v>288</v>
      </c>
      <c r="C1110" s="3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>
        <v>3000</v>
      </c>
      <c r="N1110" s="10">
        <v>10000</v>
      </c>
      <c r="O1110" s="10">
        <v>18900</v>
      </c>
      <c r="P1110" s="10">
        <v>1500</v>
      </c>
      <c r="Q1110" s="10">
        <v>524</v>
      </c>
      <c r="R1110" s="10">
        <v>7650</v>
      </c>
      <c r="S1110" s="10">
        <v>23700</v>
      </c>
      <c r="T1110" s="10">
        <v>15000</v>
      </c>
      <c r="U1110" s="10"/>
      <c r="V1110" s="10">
        <v>8000</v>
      </c>
      <c r="W1110" s="10">
        <v>16500</v>
      </c>
      <c r="X1110" s="10">
        <v>4000</v>
      </c>
    </row>
    <row r="1111" spans="1:24" s="43" customFormat="1" ht="16.5" customHeight="1" x14ac:dyDescent="0.25">
      <c r="A1111" s="3" t="s">
        <v>261</v>
      </c>
      <c r="B1111" s="3" t="s">
        <v>289</v>
      </c>
      <c r="C1111" s="3"/>
      <c r="D1111" s="10">
        <v>10130</v>
      </c>
      <c r="E1111" s="10">
        <v>5174</v>
      </c>
      <c r="F1111" s="10">
        <v>14185</v>
      </c>
      <c r="G1111" s="10">
        <v>2500</v>
      </c>
      <c r="H1111" s="10">
        <v>1200</v>
      </c>
      <c r="I1111" s="10">
        <v>2000</v>
      </c>
      <c r="J1111" s="10">
        <v>2000</v>
      </c>
      <c r="K1111" s="10">
        <v>2500</v>
      </c>
      <c r="L1111" s="10">
        <v>1300</v>
      </c>
      <c r="M1111" s="10">
        <v>9500</v>
      </c>
      <c r="N1111" s="10">
        <v>3680</v>
      </c>
      <c r="O1111" s="10">
        <v>785</v>
      </c>
      <c r="P1111" s="10"/>
      <c r="Q1111" s="10">
        <v>2500</v>
      </c>
      <c r="R1111" s="10">
        <v>5470</v>
      </c>
      <c r="S1111" s="10">
        <v>9400</v>
      </c>
      <c r="T1111" s="10">
        <v>4000</v>
      </c>
      <c r="U1111" s="10">
        <v>4000</v>
      </c>
      <c r="V1111" s="10">
        <v>4000</v>
      </c>
      <c r="W1111" s="10">
        <v>4010</v>
      </c>
      <c r="X1111" s="10">
        <v>10568</v>
      </c>
    </row>
    <row r="1112" spans="1:24" s="43" customFormat="1" ht="16.5" customHeight="1" x14ac:dyDescent="0.25">
      <c r="A1112" s="3" t="s">
        <v>261</v>
      </c>
      <c r="B1112" s="3" t="s">
        <v>1610</v>
      </c>
      <c r="C1112" s="3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>
        <v>200</v>
      </c>
      <c r="V1112" s="10"/>
      <c r="W1112" s="10"/>
      <c r="X1112" s="10"/>
    </row>
    <row r="1113" spans="1:24" s="43" customFormat="1" ht="16.5" customHeight="1" x14ac:dyDescent="0.25">
      <c r="A1113" s="3" t="s">
        <v>261</v>
      </c>
      <c r="B1113" s="3" t="s">
        <v>290</v>
      </c>
      <c r="C1113" s="3"/>
      <c r="D1113" s="10">
        <v>21200</v>
      </c>
      <c r="E1113" s="10">
        <v>10600</v>
      </c>
      <c r="F1113" s="10">
        <v>12150</v>
      </c>
      <c r="G1113" s="10">
        <v>17750</v>
      </c>
      <c r="H1113" s="10">
        <v>11900</v>
      </c>
      <c r="I1113" s="10">
        <v>14400</v>
      </c>
      <c r="J1113" s="10">
        <v>210</v>
      </c>
      <c r="K1113" s="10">
        <v>10296</v>
      </c>
      <c r="L1113" s="10">
        <v>11950</v>
      </c>
      <c r="M1113" s="10">
        <v>5850</v>
      </c>
      <c r="N1113" s="10">
        <v>9536</v>
      </c>
      <c r="O1113" s="10">
        <v>1025</v>
      </c>
      <c r="P1113" s="10">
        <v>6000</v>
      </c>
      <c r="Q1113" s="10">
        <v>0</v>
      </c>
      <c r="R1113" s="10">
        <v>30825</v>
      </c>
      <c r="S1113" s="10">
        <v>52011</v>
      </c>
      <c r="T1113" s="10">
        <v>6254</v>
      </c>
      <c r="U1113" s="10">
        <v>14980</v>
      </c>
      <c r="V1113" s="10">
        <v>9623</v>
      </c>
      <c r="W1113" s="10">
        <v>11700</v>
      </c>
      <c r="X1113" s="10">
        <v>8740</v>
      </c>
    </row>
    <row r="1114" spans="1:24" s="43" customFormat="1" ht="16.5" customHeight="1" x14ac:dyDescent="0.25">
      <c r="A1114" s="3" t="s">
        <v>261</v>
      </c>
      <c r="B1114" s="3" t="s">
        <v>369</v>
      </c>
      <c r="C1114" s="3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>
        <v>3555</v>
      </c>
      <c r="P1114" s="10"/>
      <c r="Q1114" s="10">
        <v>0</v>
      </c>
      <c r="R1114" s="10">
        <v>280</v>
      </c>
      <c r="S1114" s="10"/>
      <c r="T1114" s="10"/>
      <c r="U1114" s="10"/>
      <c r="V1114" s="10">
        <v>10</v>
      </c>
      <c r="W1114" s="10"/>
      <c r="X1114" s="10"/>
    </row>
    <row r="1115" spans="1:24" s="43" customFormat="1" ht="16.5" customHeight="1" x14ac:dyDescent="0.25">
      <c r="A1115" s="3" t="s">
        <v>261</v>
      </c>
      <c r="B1115" s="3" t="s">
        <v>1140</v>
      </c>
      <c r="C1115" s="3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>
        <v>5000</v>
      </c>
      <c r="S1115" s="10"/>
      <c r="T1115" s="10"/>
      <c r="U1115" s="10"/>
      <c r="V1115" s="10"/>
      <c r="W1115" s="10"/>
      <c r="X1115" s="10"/>
    </row>
    <row r="1116" spans="1:24" s="43" customFormat="1" ht="16.5" customHeight="1" x14ac:dyDescent="0.25">
      <c r="A1116" s="3" t="s">
        <v>261</v>
      </c>
      <c r="B1116" s="3" t="s">
        <v>2838</v>
      </c>
      <c r="C1116" s="3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>
        <v>3000</v>
      </c>
    </row>
    <row r="1117" spans="1:24" s="43" customFormat="1" ht="16.5" customHeight="1" x14ac:dyDescent="0.25">
      <c r="A1117" s="3" t="s">
        <v>261</v>
      </c>
      <c r="B1117" s="3" t="s">
        <v>370</v>
      </c>
      <c r="C1117" s="3"/>
      <c r="D1117" s="10">
        <v>1500</v>
      </c>
      <c r="E1117" s="10">
        <v>2500</v>
      </c>
      <c r="F1117" s="10">
        <v>10188</v>
      </c>
      <c r="G1117" s="10">
        <v>2678</v>
      </c>
      <c r="H1117" s="10">
        <v>4500</v>
      </c>
      <c r="I1117" s="10"/>
      <c r="J1117" s="10"/>
      <c r="K1117" s="10"/>
      <c r="L1117" s="10">
        <v>6000</v>
      </c>
      <c r="M1117" s="10">
        <v>3000</v>
      </c>
      <c r="N1117" s="10">
        <v>12679</v>
      </c>
      <c r="O1117" s="10">
        <v>9200</v>
      </c>
      <c r="P1117" s="10">
        <v>5000</v>
      </c>
      <c r="Q1117" s="10">
        <v>265</v>
      </c>
      <c r="R1117" s="10">
        <v>4500</v>
      </c>
      <c r="S1117" s="10">
        <v>5900</v>
      </c>
      <c r="T1117" s="10">
        <v>12400</v>
      </c>
      <c r="U1117" s="10"/>
      <c r="V1117" s="10"/>
      <c r="W1117" s="10"/>
      <c r="X1117" s="10"/>
    </row>
    <row r="1118" spans="1:24" s="43" customFormat="1" ht="16.5" customHeight="1" x14ac:dyDescent="0.25">
      <c r="A1118" s="3" t="s">
        <v>261</v>
      </c>
      <c r="B1118" s="3" t="s">
        <v>1358</v>
      </c>
      <c r="C1118" s="3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>
        <v>7</v>
      </c>
      <c r="U1118" s="10"/>
      <c r="V1118" s="10"/>
      <c r="W1118" s="10"/>
      <c r="X1118" s="10"/>
    </row>
    <row r="1119" spans="1:24" s="43" customFormat="1" ht="16.5" customHeight="1" x14ac:dyDescent="0.25">
      <c r="A1119" s="3" t="s">
        <v>261</v>
      </c>
      <c r="B1119" s="3" t="s">
        <v>291</v>
      </c>
      <c r="C1119" s="3"/>
      <c r="D1119" s="10"/>
      <c r="E1119" s="10"/>
      <c r="F1119" s="10"/>
      <c r="G1119" s="10"/>
      <c r="H1119" s="10">
        <v>287</v>
      </c>
      <c r="I1119" s="10"/>
      <c r="J1119" s="10"/>
      <c r="K1119" s="10">
        <v>2000</v>
      </c>
      <c r="L1119" s="10">
        <v>2</v>
      </c>
      <c r="M1119" s="10"/>
      <c r="N1119" s="10"/>
      <c r="O1119" s="10"/>
      <c r="P1119" s="10"/>
      <c r="Q1119" s="10">
        <v>0</v>
      </c>
      <c r="R1119" s="10"/>
      <c r="S1119" s="10"/>
      <c r="T1119" s="10"/>
      <c r="U1119" s="10"/>
      <c r="V1119" s="10"/>
      <c r="W1119" s="10"/>
      <c r="X1119" s="10"/>
    </row>
    <row r="1120" spans="1:24" s="43" customFormat="1" ht="16.5" customHeight="1" x14ac:dyDescent="0.25">
      <c r="A1120" s="3" t="s">
        <v>261</v>
      </c>
      <c r="B1120" s="3" t="s">
        <v>292</v>
      </c>
      <c r="C1120" s="3"/>
      <c r="D1120" s="10">
        <v>1300</v>
      </c>
      <c r="E1120" s="10">
        <v>1450</v>
      </c>
      <c r="F1120" s="10">
        <v>3300</v>
      </c>
      <c r="G1120" s="10">
        <v>3000</v>
      </c>
      <c r="H1120" s="10"/>
      <c r="I1120" s="10">
        <v>8000</v>
      </c>
      <c r="J1120" s="10"/>
      <c r="K1120" s="10">
        <v>6000</v>
      </c>
      <c r="L1120" s="10">
        <v>4003</v>
      </c>
      <c r="M1120" s="10"/>
      <c r="N1120" s="10"/>
      <c r="O1120" s="10"/>
      <c r="P1120" s="10"/>
      <c r="Q1120" s="10">
        <v>0</v>
      </c>
      <c r="R1120" s="10"/>
      <c r="S1120" s="10"/>
      <c r="T1120" s="10"/>
      <c r="U1120" s="10">
        <v>231</v>
      </c>
      <c r="V1120" s="10"/>
      <c r="W1120" s="10"/>
      <c r="X1120" s="10"/>
    </row>
    <row r="1121" spans="1:24" s="43" customFormat="1" ht="16.5" customHeight="1" x14ac:dyDescent="0.25">
      <c r="A1121" s="3" t="s">
        <v>261</v>
      </c>
      <c r="B1121" s="3" t="s">
        <v>293</v>
      </c>
      <c r="C1121" s="3"/>
      <c r="D1121" s="10"/>
      <c r="E1121" s="10"/>
      <c r="F1121" s="10"/>
      <c r="G1121" s="10">
        <v>1632</v>
      </c>
      <c r="H1121" s="10">
        <v>12826</v>
      </c>
      <c r="I1121" s="10">
        <v>5639</v>
      </c>
      <c r="J1121" s="10">
        <v>8492</v>
      </c>
      <c r="K1121" s="10">
        <v>8220</v>
      </c>
      <c r="L1121" s="10">
        <v>55401</v>
      </c>
      <c r="M1121" s="10">
        <v>8250</v>
      </c>
      <c r="N1121" s="10">
        <v>1057</v>
      </c>
      <c r="O1121" s="10">
        <v>23494</v>
      </c>
      <c r="P1121" s="10">
        <v>13921</v>
      </c>
      <c r="Q1121" s="10">
        <v>0</v>
      </c>
      <c r="R1121" s="10">
        <v>15484</v>
      </c>
      <c r="S1121" s="10">
        <v>19400</v>
      </c>
      <c r="T1121" s="10">
        <v>31902</v>
      </c>
      <c r="U1121" s="10"/>
      <c r="V1121" s="10">
        <v>707</v>
      </c>
      <c r="W1121" s="10">
        <v>506</v>
      </c>
      <c r="X1121" s="10"/>
    </row>
    <row r="1122" spans="1:24" s="43" customFormat="1" ht="16.5" customHeight="1" x14ac:dyDescent="0.25">
      <c r="A1122" s="3" t="s">
        <v>261</v>
      </c>
      <c r="B1122" s="3" t="s">
        <v>294</v>
      </c>
      <c r="C1122" s="3"/>
      <c r="D1122" s="10"/>
      <c r="E1122" s="10"/>
      <c r="F1122" s="10"/>
      <c r="G1122" s="10"/>
      <c r="H1122" s="10">
        <v>321</v>
      </c>
      <c r="I1122" s="10"/>
      <c r="J1122" s="10">
        <v>5996</v>
      </c>
      <c r="K1122" s="10">
        <v>13776</v>
      </c>
      <c r="L1122" s="10"/>
      <c r="M1122" s="10"/>
      <c r="N1122" s="10"/>
      <c r="O1122" s="10"/>
      <c r="P1122" s="10"/>
      <c r="Q1122" s="10">
        <v>0</v>
      </c>
      <c r="R1122" s="10"/>
      <c r="S1122" s="10"/>
      <c r="T1122" s="10"/>
      <c r="U1122" s="10"/>
      <c r="V1122" s="10"/>
      <c r="W1122" s="10"/>
      <c r="X1122" s="10"/>
    </row>
    <row r="1123" spans="1:24" s="43" customFormat="1" ht="16.5" customHeight="1" x14ac:dyDescent="0.25">
      <c r="A1123" s="3" t="s">
        <v>261</v>
      </c>
      <c r="B1123" s="3" t="s">
        <v>633</v>
      </c>
      <c r="C1123" s="3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>
        <v>3000</v>
      </c>
      <c r="S1123" s="10"/>
      <c r="T1123" s="10"/>
      <c r="U1123" s="10"/>
      <c r="V1123" s="10">
        <v>8951</v>
      </c>
      <c r="W1123" s="10">
        <v>8000</v>
      </c>
      <c r="X1123" s="10">
        <v>7005</v>
      </c>
    </row>
    <row r="1124" spans="1:24" s="43" customFormat="1" ht="16.5" customHeight="1" x14ac:dyDescent="0.25">
      <c r="A1124" s="3" t="s">
        <v>261</v>
      </c>
      <c r="B1124" s="3" t="s">
        <v>295</v>
      </c>
      <c r="C1124" s="3"/>
      <c r="D1124" s="10">
        <v>15795</v>
      </c>
      <c r="E1124" s="10">
        <v>13695</v>
      </c>
      <c r="F1124" s="10"/>
      <c r="G1124" s="10"/>
      <c r="H1124" s="10"/>
      <c r="I1124" s="10"/>
      <c r="J1124" s="10">
        <v>4514</v>
      </c>
      <c r="K1124" s="10"/>
      <c r="L1124" s="10"/>
      <c r="M1124" s="10"/>
      <c r="N1124" s="10"/>
      <c r="O1124" s="10"/>
      <c r="P1124" s="10"/>
      <c r="Q1124" s="10">
        <v>0</v>
      </c>
      <c r="R1124" s="10"/>
      <c r="S1124" s="10"/>
      <c r="T1124" s="10"/>
      <c r="U1124" s="10"/>
      <c r="V1124" s="10"/>
      <c r="W1124" s="10"/>
      <c r="X1124" s="10"/>
    </row>
    <row r="1125" spans="1:24" s="43" customFormat="1" ht="16.5" customHeight="1" x14ac:dyDescent="0.25">
      <c r="A1125" s="3" t="s">
        <v>261</v>
      </c>
      <c r="B1125" s="3" t="s">
        <v>297</v>
      </c>
      <c r="C1125" s="3"/>
      <c r="D1125" s="10">
        <v>4000</v>
      </c>
      <c r="E1125" s="10">
        <v>4000</v>
      </c>
      <c r="F1125" s="10"/>
      <c r="G1125" s="10">
        <v>8000</v>
      </c>
      <c r="H1125" s="10">
        <v>2000</v>
      </c>
      <c r="I1125" s="10"/>
      <c r="J1125" s="10"/>
      <c r="K1125" s="10"/>
      <c r="L1125" s="10"/>
      <c r="M1125" s="10"/>
      <c r="N1125" s="10"/>
      <c r="O1125" s="10"/>
      <c r="P1125" s="10"/>
      <c r="Q1125" s="10">
        <v>0</v>
      </c>
      <c r="R1125" s="10"/>
      <c r="S1125" s="10">
        <v>7000</v>
      </c>
      <c r="T1125" s="10">
        <v>4500</v>
      </c>
      <c r="U1125" s="10"/>
      <c r="V1125" s="10">
        <v>4000</v>
      </c>
      <c r="W1125" s="10">
        <v>9000</v>
      </c>
      <c r="X1125" s="10">
        <v>5000</v>
      </c>
    </row>
    <row r="1126" spans="1:24" s="43" customFormat="1" ht="16.5" customHeight="1" x14ac:dyDescent="0.25">
      <c r="A1126" s="3" t="s">
        <v>261</v>
      </c>
      <c r="B1126" s="3" t="s">
        <v>296</v>
      </c>
      <c r="C1126" s="3"/>
      <c r="D1126" s="10">
        <v>16880</v>
      </c>
      <c r="E1126" s="10"/>
      <c r="F1126" s="10"/>
      <c r="G1126" s="10">
        <v>24200</v>
      </c>
      <c r="H1126" s="10">
        <v>37657</v>
      </c>
      <c r="I1126" s="10">
        <v>14018</v>
      </c>
      <c r="J1126" s="10"/>
      <c r="K1126" s="10">
        <v>6000</v>
      </c>
      <c r="L1126" s="10"/>
      <c r="M1126" s="10">
        <v>10800</v>
      </c>
      <c r="N1126" s="10">
        <v>34167</v>
      </c>
      <c r="O1126" s="10">
        <v>25300</v>
      </c>
      <c r="P1126" s="10">
        <v>3060</v>
      </c>
      <c r="Q1126" s="10">
        <v>2500</v>
      </c>
      <c r="R1126" s="10">
        <v>8055</v>
      </c>
      <c r="S1126" s="10">
        <v>9750</v>
      </c>
      <c r="T1126" s="10">
        <v>4500</v>
      </c>
      <c r="U1126" s="10">
        <v>1000</v>
      </c>
      <c r="V1126" s="10">
        <v>5000</v>
      </c>
      <c r="W1126" s="10">
        <v>9000</v>
      </c>
      <c r="X1126" s="10">
        <v>5000</v>
      </c>
    </row>
    <row r="1127" spans="1:24" s="43" customFormat="1" ht="16.5" customHeight="1" x14ac:dyDescent="0.25">
      <c r="A1127" s="3" t="s">
        <v>261</v>
      </c>
      <c r="B1127" s="3" t="s">
        <v>2230</v>
      </c>
      <c r="C1127" s="3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>
        <v>65</v>
      </c>
      <c r="S1127" s="10"/>
      <c r="T1127" s="10"/>
      <c r="U1127" s="10"/>
      <c r="V1127" s="10"/>
      <c r="W1127" s="10"/>
      <c r="X1127" s="10"/>
    </row>
    <row r="1128" spans="1:24" s="43" customFormat="1" ht="16.5" customHeight="1" x14ac:dyDescent="0.25">
      <c r="A1128" s="3" t="s">
        <v>261</v>
      </c>
      <c r="B1128" s="3" t="s">
        <v>298</v>
      </c>
      <c r="C1128" s="3"/>
      <c r="D1128" s="10">
        <v>27024</v>
      </c>
      <c r="E1128" s="10">
        <v>18280</v>
      </c>
      <c r="F1128" s="10">
        <v>11975</v>
      </c>
      <c r="G1128" s="10">
        <v>51506</v>
      </c>
      <c r="H1128" s="10">
        <v>14476</v>
      </c>
      <c r="I1128" s="10">
        <v>33682</v>
      </c>
      <c r="J1128" s="10">
        <v>58625</v>
      </c>
      <c r="K1128" s="10">
        <v>160887</v>
      </c>
      <c r="L1128" s="10">
        <v>65627</v>
      </c>
      <c r="M1128" s="10">
        <v>17595</v>
      </c>
      <c r="N1128" s="10">
        <v>17001</v>
      </c>
      <c r="O1128" s="10">
        <v>20254</v>
      </c>
      <c r="P1128" s="10">
        <v>11562</v>
      </c>
      <c r="Q1128" s="10">
        <v>11000</v>
      </c>
      <c r="R1128" s="10">
        <v>22729</v>
      </c>
      <c r="S1128" s="10">
        <v>42850</v>
      </c>
      <c r="T1128" s="10">
        <v>47217</v>
      </c>
      <c r="U1128" s="10">
        <v>16800</v>
      </c>
      <c r="V1128" s="10">
        <v>32000</v>
      </c>
      <c r="W1128" s="10">
        <v>38000</v>
      </c>
      <c r="X1128" s="10">
        <v>15730</v>
      </c>
    </row>
    <row r="1129" spans="1:24" s="43" customFormat="1" ht="16.5" customHeight="1" x14ac:dyDescent="0.25">
      <c r="A1129" s="3" t="s">
        <v>261</v>
      </c>
      <c r="B1129" s="3" t="s">
        <v>299</v>
      </c>
      <c r="C1129" s="3"/>
      <c r="D1129" s="10"/>
      <c r="E1129" s="10"/>
      <c r="F1129" s="10">
        <v>7274</v>
      </c>
      <c r="G1129" s="10">
        <v>1043</v>
      </c>
      <c r="H1129" s="10">
        <v>9077</v>
      </c>
      <c r="I1129" s="10"/>
      <c r="J1129" s="10"/>
      <c r="K1129" s="10"/>
      <c r="L1129" s="10"/>
      <c r="M1129" s="10"/>
      <c r="N1129" s="10"/>
      <c r="O1129" s="10"/>
      <c r="P1129" s="10"/>
      <c r="Q1129" s="10">
        <v>0</v>
      </c>
      <c r="R1129" s="10"/>
      <c r="S1129" s="10"/>
      <c r="T1129" s="10"/>
      <c r="U1129" s="10"/>
      <c r="V1129" s="10"/>
      <c r="W1129" s="10"/>
      <c r="X1129" s="10"/>
    </row>
    <row r="1130" spans="1:24" s="43" customFormat="1" ht="16.5" customHeight="1" x14ac:dyDescent="0.25">
      <c r="A1130" s="3" t="s">
        <v>261</v>
      </c>
      <c r="B1130" s="3" t="s">
        <v>300</v>
      </c>
      <c r="C1130" s="3"/>
      <c r="D1130" s="10">
        <v>28059</v>
      </c>
      <c r="E1130" s="10">
        <v>7000</v>
      </c>
      <c r="F1130" s="10">
        <v>26400</v>
      </c>
      <c r="G1130" s="10">
        <v>57585</v>
      </c>
      <c r="H1130" s="10">
        <v>42297</v>
      </c>
      <c r="I1130" s="10">
        <v>41102</v>
      </c>
      <c r="J1130" s="10"/>
      <c r="K1130" s="10">
        <v>3630</v>
      </c>
      <c r="L1130" s="10">
        <v>56260</v>
      </c>
      <c r="M1130" s="10">
        <v>8826</v>
      </c>
      <c r="N1130" s="10">
        <v>23210</v>
      </c>
      <c r="O1130" s="10">
        <v>22400</v>
      </c>
      <c r="P1130" s="10">
        <v>15911</v>
      </c>
      <c r="Q1130" s="10">
        <v>7200</v>
      </c>
      <c r="R1130" s="10">
        <v>5500</v>
      </c>
      <c r="S1130" s="10">
        <v>8000</v>
      </c>
      <c r="T1130" s="10">
        <v>2665</v>
      </c>
      <c r="U1130" s="10">
        <v>3500</v>
      </c>
      <c r="V1130" s="10">
        <v>4500</v>
      </c>
      <c r="W1130" s="10">
        <v>8000</v>
      </c>
      <c r="X1130" s="10">
        <v>3500</v>
      </c>
    </row>
    <row r="1131" spans="1:24" s="43" customFormat="1" ht="16.5" customHeight="1" x14ac:dyDescent="0.25">
      <c r="A1131" s="3" t="s">
        <v>261</v>
      </c>
      <c r="B1131" s="3" t="s">
        <v>371</v>
      </c>
      <c r="C1131" s="3"/>
      <c r="D1131" s="10">
        <v>21135</v>
      </c>
      <c r="E1131" s="10">
        <v>18750</v>
      </c>
      <c r="F1131" s="10">
        <v>10050</v>
      </c>
      <c r="G1131" s="10">
        <v>12200</v>
      </c>
      <c r="H1131" s="10">
        <v>15000</v>
      </c>
      <c r="I1131" s="10">
        <v>3800</v>
      </c>
      <c r="J1131" s="10">
        <v>57400</v>
      </c>
      <c r="K1131" s="10">
        <v>6300</v>
      </c>
      <c r="L1131" s="10">
        <v>3000</v>
      </c>
      <c r="M1131" s="10">
        <v>13000</v>
      </c>
      <c r="N1131" s="10">
        <v>19731</v>
      </c>
      <c r="O1131" s="10">
        <v>19480</v>
      </c>
      <c r="P1131" s="10">
        <v>9339</v>
      </c>
      <c r="Q1131" s="10">
        <v>28050</v>
      </c>
      <c r="R1131" s="10">
        <v>31500</v>
      </c>
      <c r="S1131" s="10">
        <v>16300</v>
      </c>
      <c r="T1131" s="10">
        <v>27050</v>
      </c>
      <c r="U1131" s="10">
        <v>47841</v>
      </c>
      <c r="V1131" s="10">
        <v>40917</v>
      </c>
      <c r="W1131" s="10">
        <v>51017</v>
      </c>
      <c r="X1131" s="10">
        <v>31270</v>
      </c>
    </row>
    <row r="1132" spans="1:24" s="43" customFormat="1" ht="16.5" customHeight="1" x14ac:dyDescent="0.25">
      <c r="A1132" s="3" t="s">
        <v>261</v>
      </c>
      <c r="B1132" s="3" t="s">
        <v>301</v>
      </c>
      <c r="C1132" s="3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>
        <v>259</v>
      </c>
      <c r="O1132" s="10"/>
      <c r="P1132" s="10"/>
      <c r="Q1132" s="10">
        <v>0</v>
      </c>
      <c r="R1132" s="10"/>
      <c r="S1132" s="10"/>
      <c r="T1132" s="10"/>
      <c r="U1132" s="10"/>
      <c r="V1132" s="10"/>
      <c r="W1132" s="10"/>
      <c r="X1132" s="10"/>
    </row>
    <row r="1133" spans="1:24" s="43" customFormat="1" ht="16.5" customHeight="1" x14ac:dyDescent="0.25">
      <c r="A1133" s="3" t="s">
        <v>261</v>
      </c>
      <c r="B1133" s="3" t="s">
        <v>302</v>
      </c>
      <c r="C1133" s="3"/>
      <c r="D1133" s="10">
        <v>23650</v>
      </c>
      <c r="E1133" s="10">
        <v>250</v>
      </c>
      <c r="F1133" s="10"/>
      <c r="G1133" s="10">
        <v>16062</v>
      </c>
      <c r="H1133" s="10">
        <v>6000</v>
      </c>
      <c r="I1133" s="10">
        <v>2674</v>
      </c>
      <c r="J1133" s="10"/>
      <c r="K1133" s="10">
        <v>80</v>
      </c>
      <c r="L1133" s="10"/>
      <c r="M1133" s="10"/>
      <c r="N1133" s="10"/>
      <c r="O1133" s="10"/>
      <c r="P1133" s="10">
        <v>4981</v>
      </c>
      <c r="Q1133" s="10">
        <v>0</v>
      </c>
      <c r="R1133" s="10">
        <v>3900</v>
      </c>
      <c r="S1133" s="10">
        <v>1300</v>
      </c>
      <c r="T1133" s="10">
        <v>15014</v>
      </c>
      <c r="U1133" s="10"/>
      <c r="V1133" s="10">
        <v>2611</v>
      </c>
      <c r="W1133" s="10">
        <v>2389</v>
      </c>
      <c r="X1133" s="10">
        <v>4000</v>
      </c>
    </row>
    <row r="1134" spans="1:24" s="43" customFormat="1" ht="16.5" customHeight="1" x14ac:dyDescent="0.25">
      <c r="A1134" s="3" t="s">
        <v>261</v>
      </c>
      <c r="B1134" s="3" t="s">
        <v>375</v>
      </c>
      <c r="C1134" s="3"/>
      <c r="D1134" s="10">
        <v>88630</v>
      </c>
      <c r="E1134" s="10">
        <v>63068</v>
      </c>
      <c r="F1134" s="10">
        <v>114677</v>
      </c>
      <c r="G1134" s="10">
        <v>172761</v>
      </c>
      <c r="H1134" s="10">
        <v>102999</v>
      </c>
      <c r="I1134" s="10">
        <v>64976</v>
      </c>
      <c r="J1134" s="10">
        <v>1674</v>
      </c>
      <c r="K1134" s="10">
        <v>69906</v>
      </c>
      <c r="L1134" s="10">
        <v>46859</v>
      </c>
      <c r="M1134" s="10">
        <v>31373</v>
      </c>
      <c r="N1134" s="10">
        <v>46000</v>
      </c>
      <c r="O1134" s="10">
        <v>41365</v>
      </c>
      <c r="P1134" s="10">
        <v>20476</v>
      </c>
      <c r="Q1134" s="10">
        <v>2551</v>
      </c>
      <c r="R1134" s="10">
        <v>38937</v>
      </c>
      <c r="S1134" s="10">
        <v>45901</v>
      </c>
      <c r="T1134" s="10">
        <v>65981</v>
      </c>
      <c r="U1134" s="10">
        <v>15490</v>
      </c>
      <c r="V1134" s="10">
        <v>42473</v>
      </c>
      <c r="W1134" s="10">
        <v>36300</v>
      </c>
      <c r="X1134" s="10">
        <v>37495</v>
      </c>
    </row>
    <row r="1135" spans="1:24" s="43" customFormat="1" ht="16.5" customHeight="1" x14ac:dyDescent="0.25">
      <c r="A1135" s="3" t="s">
        <v>261</v>
      </c>
      <c r="B1135" s="22" t="s">
        <v>303</v>
      </c>
      <c r="C1135" s="3"/>
      <c r="D1135" s="10">
        <v>10200</v>
      </c>
      <c r="E1135" s="10"/>
      <c r="F1135" s="10"/>
      <c r="G1135" s="10"/>
      <c r="H1135" s="10"/>
      <c r="I1135" s="10">
        <v>58480</v>
      </c>
      <c r="J1135" s="10">
        <v>67916</v>
      </c>
      <c r="K1135" s="10">
        <v>84009</v>
      </c>
      <c r="L1135" s="10"/>
      <c r="M1135" s="10"/>
      <c r="N1135" s="10"/>
      <c r="O1135" s="10"/>
      <c r="P1135" s="10"/>
      <c r="Q1135" s="10">
        <v>0</v>
      </c>
      <c r="R1135" s="10"/>
      <c r="S1135" s="10"/>
      <c r="T1135" s="10"/>
      <c r="U1135" s="10"/>
      <c r="V1135" s="10"/>
      <c r="W1135" s="10"/>
      <c r="X1135" s="10"/>
    </row>
    <row r="1136" spans="1:24" s="43" customFormat="1" ht="16.5" customHeight="1" x14ac:dyDescent="0.25">
      <c r="A1136" s="3" t="s">
        <v>261</v>
      </c>
      <c r="B1136" s="3" t="s">
        <v>304</v>
      </c>
      <c r="C1136" s="3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>
        <v>407</v>
      </c>
      <c r="N1136" s="10">
        <v>2800</v>
      </c>
      <c r="O1136" s="10"/>
      <c r="P1136" s="10"/>
      <c r="Q1136" s="10">
        <v>0</v>
      </c>
      <c r="R1136" s="10"/>
      <c r="S1136" s="10"/>
      <c r="T1136" s="10"/>
      <c r="U1136" s="10"/>
      <c r="V1136" s="10"/>
      <c r="W1136" s="10"/>
      <c r="X1136" s="10"/>
    </row>
    <row r="1137" spans="1:24" s="43" customFormat="1" ht="16.5" customHeight="1" x14ac:dyDescent="0.25">
      <c r="A1137" s="3" t="s">
        <v>261</v>
      </c>
      <c r="B1137" s="3" t="s">
        <v>305</v>
      </c>
      <c r="C1137" s="3"/>
      <c r="D1137" s="10">
        <v>7038</v>
      </c>
      <c r="E1137" s="10">
        <v>4190</v>
      </c>
      <c r="F1137" s="10">
        <v>242</v>
      </c>
      <c r="G1137" s="10"/>
      <c r="H1137" s="10">
        <v>24917</v>
      </c>
      <c r="I1137" s="10">
        <v>6047</v>
      </c>
      <c r="J1137" s="10">
        <v>6047</v>
      </c>
      <c r="K1137" s="10"/>
      <c r="L1137" s="10"/>
      <c r="M1137" s="10"/>
      <c r="N1137" s="10">
        <v>1980</v>
      </c>
      <c r="O1137" s="10"/>
      <c r="P1137" s="10">
        <v>1534</v>
      </c>
      <c r="Q1137" s="10">
        <v>0</v>
      </c>
      <c r="R1137" s="10">
        <v>6782</v>
      </c>
      <c r="S1137" s="10"/>
      <c r="T1137" s="10">
        <v>2946</v>
      </c>
      <c r="U1137" s="10">
        <v>3862</v>
      </c>
      <c r="V1137" s="10">
        <v>3746</v>
      </c>
      <c r="W1137" s="10">
        <v>23606</v>
      </c>
      <c r="X1137" s="10">
        <v>2000</v>
      </c>
    </row>
    <row r="1138" spans="1:24" s="43" customFormat="1" ht="16.5" customHeight="1" x14ac:dyDescent="0.25">
      <c r="A1138" s="3" t="s">
        <v>261</v>
      </c>
      <c r="B1138" s="3" t="s">
        <v>306</v>
      </c>
      <c r="C1138" s="3"/>
      <c r="D1138" s="10"/>
      <c r="E1138" s="10"/>
      <c r="F1138" s="10">
        <v>3000</v>
      </c>
      <c r="G1138" s="10">
        <v>3500</v>
      </c>
      <c r="H1138" s="10">
        <v>2000</v>
      </c>
      <c r="I1138" s="10"/>
      <c r="J1138" s="10"/>
      <c r="K1138" s="10"/>
      <c r="L1138" s="10"/>
      <c r="M1138" s="10"/>
      <c r="N1138" s="10"/>
      <c r="O1138" s="10"/>
      <c r="P1138" s="10"/>
      <c r="Q1138" s="10">
        <v>0</v>
      </c>
      <c r="R1138" s="10"/>
      <c r="S1138" s="10">
        <v>6982</v>
      </c>
      <c r="T1138" s="10"/>
      <c r="U1138" s="10"/>
      <c r="V1138" s="10"/>
      <c r="W1138" s="10"/>
      <c r="X1138" s="10"/>
    </row>
    <row r="1139" spans="1:24" s="43" customFormat="1" ht="16.5" customHeight="1" x14ac:dyDescent="0.25">
      <c r="A1139" s="3" t="s">
        <v>261</v>
      </c>
      <c r="B1139" s="3" t="s">
        <v>307</v>
      </c>
      <c r="C1139" s="3"/>
      <c r="D1139" s="10">
        <v>7074</v>
      </c>
      <c r="E1139" s="10">
        <v>2600</v>
      </c>
      <c r="F1139" s="10">
        <v>5100</v>
      </c>
      <c r="G1139" s="10">
        <v>2800</v>
      </c>
      <c r="H1139" s="10">
        <v>600</v>
      </c>
      <c r="I1139" s="10"/>
      <c r="J1139" s="10"/>
      <c r="K1139" s="10"/>
      <c r="L1139" s="10">
        <v>5400</v>
      </c>
      <c r="M1139" s="10">
        <v>2700</v>
      </c>
      <c r="N1139" s="10">
        <v>1200</v>
      </c>
      <c r="O1139" s="10"/>
      <c r="P1139" s="10"/>
      <c r="Q1139" s="10">
        <v>0</v>
      </c>
      <c r="R1139" s="10"/>
      <c r="S1139" s="10"/>
      <c r="T1139" s="10"/>
      <c r="U1139" s="10"/>
      <c r="V1139" s="10"/>
      <c r="W1139" s="10"/>
      <c r="X1139" s="10"/>
    </row>
    <row r="1140" spans="1:24" s="43" customFormat="1" ht="16.5" customHeight="1" x14ac:dyDescent="0.25">
      <c r="A1140" s="3" t="s">
        <v>261</v>
      </c>
      <c r="B1140" s="3" t="s">
        <v>2840</v>
      </c>
      <c r="C1140" s="3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>
        <v>700</v>
      </c>
    </row>
    <row r="1141" spans="1:24" s="43" customFormat="1" ht="16.5" customHeight="1" x14ac:dyDescent="0.25">
      <c r="A1141" s="3" t="s">
        <v>261</v>
      </c>
      <c r="B1141" s="3" t="s">
        <v>308</v>
      </c>
      <c r="C1141" s="3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>
        <v>4000</v>
      </c>
      <c r="O1141" s="10"/>
      <c r="P1141" s="10"/>
      <c r="Q1141" s="10">
        <v>0</v>
      </c>
      <c r="R1141" s="10"/>
      <c r="S1141" s="10"/>
      <c r="T1141" s="10"/>
      <c r="U1141" s="10"/>
      <c r="V1141" s="10"/>
      <c r="W1141" s="10"/>
      <c r="X1141" s="10"/>
    </row>
    <row r="1142" spans="1:24" s="43" customFormat="1" ht="16.5" customHeight="1" x14ac:dyDescent="0.25">
      <c r="A1142" s="3" t="s">
        <v>261</v>
      </c>
      <c r="B1142" s="3" t="s">
        <v>2242</v>
      </c>
      <c r="C1142" s="3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>
        <v>94</v>
      </c>
      <c r="W1142" s="10"/>
      <c r="X1142" s="10"/>
    </row>
    <row r="1143" spans="1:24" s="43" customFormat="1" ht="16.5" customHeight="1" x14ac:dyDescent="0.25">
      <c r="A1143" s="3" t="s">
        <v>261</v>
      </c>
      <c r="B1143" s="3" t="s">
        <v>1141</v>
      </c>
      <c r="C1143" s="3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>
        <v>13000</v>
      </c>
      <c r="S1143" s="10">
        <v>12000</v>
      </c>
      <c r="T1143" s="10"/>
      <c r="U1143" s="10"/>
      <c r="V1143" s="10"/>
      <c r="W1143" s="10"/>
      <c r="X1143" s="10"/>
    </row>
    <row r="1144" spans="1:24" s="43" customFormat="1" ht="16.5" customHeight="1" x14ac:dyDescent="0.25">
      <c r="A1144" s="3" t="s">
        <v>261</v>
      </c>
      <c r="B1144" s="3" t="s">
        <v>1142</v>
      </c>
      <c r="C1144" s="3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>
        <v>15750</v>
      </c>
      <c r="S1144" s="10">
        <v>7500</v>
      </c>
      <c r="T1144" s="10"/>
      <c r="U1144" s="10"/>
      <c r="V1144" s="10"/>
      <c r="W1144" s="10"/>
      <c r="X1144" s="10"/>
    </row>
    <row r="1145" spans="1:24" s="43" customFormat="1" ht="16.5" customHeight="1" x14ac:dyDescent="0.25">
      <c r="A1145" s="3" t="s">
        <v>261</v>
      </c>
      <c r="B1145" s="3" t="s">
        <v>1143</v>
      </c>
      <c r="C1145" s="3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>
        <v>28000</v>
      </c>
      <c r="S1145" s="10">
        <v>7000</v>
      </c>
      <c r="T1145" s="10"/>
      <c r="U1145" s="10"/>
      <c r="V1145" s="10"/>
      <c r="W1145" s="10"/>
      <c r="X1145" s="10"/>
    </row>
    <row r="1146" spans="1:24" s="43" customFormat="1" ht="16.5" customHeight="1" x14ac:dyDescent="0.25">
      <c r="A1146" s="3" t="s">
        <v>261</v>
      </c>
      <c r="B1146" s="3" t="s">
        <v>1558</v>
      </c>
      <c r="C1146" s="3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  <c r="S1146" s="10">
        <v>4600</v>
      </c>
      <c r="T1146" s="10"/>
      <c r="U1146" s="10">
        <v>2000</v>
      </c>
      <c r="V1146" s="10">
        <v>6228</v>
      </c>
      <c r="W1146" s="10">
        <v>9850</v>
      </c>
      <c r="X1146" s="10">
        <v>6925</v>
      </c>
    </row>
    <row r="1147" spans="1:24" s="43" customFormat="1" ht="16.5" customHeight="1" x14ac:dyDescent="0.25">
      <c r="A1147" s="3" t="s">
        <v>261</v>
      </c>
      <c r="B1147" s="3" t="s">
        <v>309</v>
      </c>
      <c r="C1147" s="3"/>
      <c r="D1147" s="10"/>
      <c r="E1147" s="10"/>
      <c r="F1147" s="10"/>
      <c r="G1147" s="10"/>
      <c r="H1147" s="10"/>
      <c r="I1147" s="10">
        <v>2220</v>
      </c>
      <c r="J1147" s="10"/>
      <c r="K1147" s="10"/>
      <c r="L1147" s="10">
        <v>2287</v>
      </c>
      <c r="M1147" s="10">
        <v>4900</v>
      </c>
      <c r="N1147" s="10">
        <v>3400</v>
      </c>
      <c r="O1147" s="10"/>
      <c r="P1147" s="10"/>
      <c r="Q1147" s="10">
        <v>0</v>
      </c>
      <c r="R1147" s="10"/>
      <c r="S1147" s="10"/>
      <c r="T1147" s="10"/>
      <c r="U1147" s="10"/>
      <c r="V1147" s="10"/>
      <c r="W1147" s="10"/>
      <c r="X1147" s="10"/>
    </row>
    <row r="1148" spans="1:24" s="43" customFormat="1" ht="16.5" customHeight="1" x14ac:dyDescent="0.25">
      <c r="A1148" s="3" t="s">
        <v>261</v>
      </c>
      <c r="B1148" s="3" t="s">
        <v>310</v>
      </c>
      <c r="C1148" s="3"/>
      <c r="D1148" s="10">
        <v>9245</v>
      </c>
      <c r="E1148" s="10">
        <v>21755</v>
      </c>
      <c r="F1148" s="10">
        <v>29228</v>
      </c>
      <c r="G1148" s="10">
        <v>12428</v>
      </c>
      <c r="H1148" s="10">
        <v>15655</v>
      </c>
      <c r="I1148" s="10">
        <v>15915</v>
      </c>
      <c r="J1148" s="10">
        <v>2220</v>
      </c>
      <c r="K1148" s="10">
        <v>300</v>
      </c>
      <c r="L1148" s="10">
        <v>4253</v>
      </c>
      <c r="M1148" s="10">
        <v>300</v>
      </c>
      <c r="N1148" s="10">
        <v>14844</v>
      </c>
      <c r="O1148" s="10">
        <v>12820</v>
      </c>
      <c r="P1148" s="10"/>
      <c r="Q1148" s="10">
        <v>0</v>
      </c>
      <c r="R1148" s="10">
        <v>25950</v>
      </c>
      <c r="S1148" s="10">
        <v>19050</v>
      </c>
      <c r="T1148" s="10">
        <v>20550</v>
      </c>
      <c r="U1148" s="10">
        <v>6320</v>
      </c>
      <c r="V1148" s="10">
        <v>7723</v>
      </c>
      <c r="W1148" s="10">
        <v>17192</v>
      </c>
      <c r="X1148" s="10">
        <v>5500</v>
      </c>
    </row>
    <row r="1149" spans="1:24" s="43" customFormat="1" ht="16.5" customHeight="1" x14ac:dyDescent="0.25">
      <c r="A1149" s="3" t="s">
        <v>261</v>
      </c>
      <c r="B1149" s="3" t="s">
        <v>10</v>
      </c>
      <c r="C1149" s="3"/>
      <c r="D1149" s="10">
        <v>87223</v>
      </c>
      <c r="E1149" s="10">
        <v>15035</v>
      </c>
      <c r="F1149" s="10">
        <v>18933</v>
      </c>
      <c r="G1149" s="10">
        <v>2462</v>
      </c>
      <c r="H1149" s="10">
        <v>16454</v>
      </c>
      <c r="I1149" s="10">
        <v>24336</v>
      </c>
      <c r="J1149" s="10">
        <v>117445</v>
      </c>
      <c r="K1149" s="10">
        <v>10126</v>
      </c>
      <c r="L1149" s="10">
        <v>167344</v>
      </c>
      <c r="M1149" s="10">
        <v>2026</v>
      </c>
      <c r="N1149" s="10">
        <v>5605</v>
      </c>
      <c r="O1149" s="10">
        <v>19154</v>
      </c>
      <c r="P1149" s="10">
        <v>31</v>
      </c>
      <c r="Q1149" s="10">
        <v>10669</v>
      </c>
      <c r="R1149" s="10">
        <v>6753</v>
      </c>
      <c r="S1149" s="10">
        <v>570</v>
      </c>
      <c r="T1149" s="10">
        <v>150</v>
      </c>
      <c r="U1149" s="10">
        <v>405</v>
      </c>
      <c r="V1149" s="10">
        <v>1701</v>
      </c>
      <c r="W1149" s="10">
        <v>163</v>
      </c>
      <c r="X1149" s="10"/>
    </row>
    <row r="1150" spans="1:24" s="43" customFormat="1" ht="16.5" customHeight="1" x14ac:dyDescent="0.25">
      <c r="A1150" s="3" t="s">
        <v>261</v>
      </c>
      <c r="B1150" s="3" t="s">
        <v>1144</v>
      </c>
      <c r="C1150" s="3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>
        <v>300</v>
      </c>
      <c r="S1150" s="10">
        <v>31825</v>
      </c>
      <c r="T1150" s="10"/>
      <c r="U1150" s="10"/>
      <c r="V1150" s="10"/>
      <c r="W1150" s="10"/>
      <c r="X1150" s="10"/>
    </row>
    <row r="1151" spans="1:24" s="43" customFormat="1" ht="16.5" customHeight="1" x14ac:dyDescent="0.25">
      <c r="A1151" s="3" t="s">
        <v>261</v>
      </c>
      <c r="B1151" s="3" t="s">
        <v>1145</v>
      </c>
      <c r="C1151" s="3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>
        <v>10</v>
      </c>
      <c r="S1151" s="10"/>
      <c r="T1151" s="10"/>
      <c r="U1151" s="10"/>
      <c r="V1151" s="10"/>
      <c r="W1151" s="10"/>
      <c r="X1151" s="10"/>
    </row>
    <row r="1152" spans="1:24" s="43" customFormat="1" ht="16.5" customHeight="1" x14ac:dyDescent="0.25">
      <c r="A1152" s="3" t="s">
        <v>261</v>
      </c>
      <c r="B1152" s="3" t="s">
        <v>1306</v>
      </c>
      <c r="C1152" s="3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>
        <v>5</v>
      </c>
      <c r="W1152" s="10"/>
      <c r="X1152" s="10"/>
    </row>
    <row r="1153" spans="1:24" s="43" customFormat="1" ht="16.5" customHeight="1" x14ac:dyDescent="0.25">
      <c r="A1153" s="3" t="s">
        <v>261</v>
      </c>
      <c r="B1153" s="3" t="s">
        <v>1360</v>
      </c>
      <c r="C1153" s="3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>
        <v>450</v>
      </c>
      <c r="U1153" s="10"/>
      <c r="V1153" s="10"/>
      <c r="W1153" s="10"/>
      <c r="X1153" s="10"/>
    </row>
    <row r="1154" spans="1:24" s="43" customFormat="1" ht="16.5" customHeight="1" x14ac:dyDescent="0.25">
      <c r="A1154" s="3" t="s">
        <v>261</v>
      </c>
      <c r="B1154" s="3" t="s">
        <v>1933</v>
      </c>
      <c r="C1154" s="3"/>
      <c r="D1154" s="10">
        <v>52028</v>
      </c>
      <c r="E1154" s="10">
        <v>39800</v>
      </c>
      <c r="F1154" s="10">
        <v>32210</v>
      </c>
      <c r="G1154" s="10">
        <v>73704</v>
      </c>
      <c r="H1154" s="10">
        <v>53971</v>
      </c>
      <c r="I1154" s="10">
        <v>41762</v>
      </c>
      <c r="J1154" s="10">
        <v>320</v>
      </c>
      <c r="K1154" s="10">
        <v>12400</v>
      </c>
      <c r="L1154" s="10">
        <v>25016</v>
      </c>
      <c r="M1154" s="10">
        <v>12850</v>
      </c>
      <c r="N1154" s="10">
        <v>24650</v>
      </c>
      <c r="O1154" s="10">
        <v>12700</v>
      </c>
      <c r="P1154" s="10">
        <v>1500</v>
      </c>
      <c r="Q1154" s="10">
        <v>0</v>
      </c>
      <c r="R1154" s="10">
        <v>16514</v>
      </c>
      <c r="S1154" s="10"/>
      <c r="T1154" s="10">
        <v>17550</v>
      </c>
      <c r="U1154" s="10">
        <v>17546</v>
      </c>
      <c r="V1154" s="10">
        <v>25704</v>
      </c>
      <c r="W1154" s="10">
        <v>23069</v>
      </c>
      <c r="X1154" s="10">
        <v>23200</v>
      </c>
    </row>
    <row r="1155" spans="1:24" s="43" customFormat="1" ht="16.5" customHeight="1" x14ac:dyDescent="0.25">
      <c r="A1155" s="3" t="s">
        <v>261</v>
      </c>
      <c r="B1155" s="3" t="s">
        <v>1738</v>
      </c>
      <c r="C1155" s="3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>
        <v>5</v>
      </c>
      <c r="O1155" s="10"/>
      <c r="P1155" s="10"/>
      <c r="Q1155" s="10">
        <v>0</v>
      </c>
      <c r="R1155" s="10"/>
      <c r="S1155" s="10"/>
      <c r="T1155" s="10"/>
      <c r="U1155" s="10"/>
      <c r="V1155" s="10"/>
      <c r="W1155" s="10"/>
      <c r="X1155" s="10"/>
    </row>
    <row r="1156" spans="1:24" s="43" customFormat="1" ht="16.5" customHeight="1" x14ac:dyDescent="0.25">
      <c r="A1156" s="3" t="s">
        <v>261</v>
      </c>
      <c r="B1156" s="3" t="s">
        <v>311</v>
      </c>
      <c r="C1156" s="3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>
        <v>9</v>
      </c>
      <c r="O1156" s="10"/>
      <c r="P1156" s="10"/>
      <c r="Q1156" s="10">
        <v>0</v>
      </c>
      <c r="R1156" s="10"/>
      <c r="S1156" s="10"/>
      <c r="T1156" s="10"/>
      <c r="U1156" s="10"/>
      <c r="V1156" s="10"/>
      <c r="W1156" s="10"/>
      <c r="X1156" s="10"/>
    </row>
    <row r="1157" spans="1:24" s="43" customFormat="1" ht="16.5" customHeight="1" x14ac:dyDescent="0.25">
      <c r="A1157" s="3" t="s">
        <v>261</v>
      </c>
      <c r="B1157" s="3" t="s">
        <v>538</v>
      </c>
      <c r="C1157" s="3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>
        <v>5324</v>
      </c>
      <c r="S1157" s="10">
        <v>5300</v>
      </c>
      <c r="T1157" s="10">
        <v>100</v>
      </c>
      <c r="U1157" s="10">
        <v>6073</v>
      </c>
      <c r="V1157" s="10">
        <v>7955</v>
      </c>
      <c r="W1157" s="10">
        <v>8136</v>
      </c>
      <c r="X1157" s="10">
        <v>8425</v>
      </c>
    </row>
    <row r="1158" spans="1:24" s="43" customFormat="1" ht="16.5" customHeight="1" x14ac:dyDescent="0.25">
      <c r="A1158" s="3" t="s">
        <v>261</v>
      </c>
      <c r="B1158" s="3" t="s">
        <v>1739</v>
      </c>
      <c r="C1158" s="3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>
        <v>7</v>
      </c>
      <c r="O1158" s="10"/>
      <c r="P1158" s="10"/>
      <c r="Q1158" s="10">
        <v>0</v>
      </c>
      <c r="R1158" s="10"/>
      <c r="S1158" s="10"/>
      <c r="T1158" s="10"/>
      <c r="U1158" s="10"/>
      <c r="V1158" s="10"/>
      <c r="W1158" s="10"/>
      <c r="X1158" s="10"/>
    </row>
    <row r="1159" spans="1:24" s="43" customFormat="1" ht="16.5" customHeight="1" x14ac:dyDescent="0.25">
      <c r="A1159" s="3" t="s">
        <v>261</v>
      </c>
      <c r="B1159" s="3" t="s">
        <v>313</v>
      </c>
      <c r="C1159" s="3"/>
      <c r="D1159" s="10"/>
      <c r="E1159" s="10"/>
      <c r="F1159" s="10"/>
      <c r="G1159" s="10"/>
      <c r="H1159" s="10"/>
      <c r="I1159" s="10"/>
      <c r="J1159" s="10"/>
      <c r="K1159" s="10"/>
      <c r="L1159" s="10">
        <v>2</v>
      </c>
      <c r="M1159" s="10"/>
      <c r="N1159" s="10">
        <v>10</v>
      </c>
      <c r="O1159" s="10"/>
      <c r="P1159" s="10"/>
      <c r="Q1159" s="10">
        <v>0</v>
      </c>
      <c r="R1159" s="10"/>
      <c r="S1159" s="10"/>
      <c r="T1159" s="10"/>
      <c r="U1159" s="10"/>
      <c r="V1159" s="10"/>
      <c r="W1159" s="10"/>
      <c r="X1159" s="10"/>
    </row>
    <row r="1160" spans="1:24" s="43" customFormat="1" ht="16.5" customHeight="1" x14ac:dyDescent="0.25">
      <c r="A1160" s="3" t="s">
        <v>261</v>
      </c>
      <c r="B1160" s="3" t="s">
        <v>312</v>
      </c>
      <c r="C1160" s="3"/>
      <c r="D1160" s="10"/>
      <c r="E1160" s="10"/>
      <c r="F1160" s="10"/>
      <c r="G1160" s="10"/>
      <c r="H1160" s="10"/>
      <c r="I1160" s="10"/>
      <c r="J1160" s="10"/>
      <c r="K1160" s="10"/>
      <c r="L1160" s="10">
        <v>5</v>
      </c>
      <c r="M1160" s="10"/>
      <c r="N1160" s="10">
        <v>5</v>
      </c>
      <c r="O1160" s="10"/>
      <c r="P1160" s="10"/>
      <c r="Q1160" s="10">
        <v>0</v>
      </c>
      <c r="R1160" s="10"/>
      <c r="S1160" s="10"/>
      <c r="T1160" s="10"/>
      <c r="U1160" s="10"/>
      <c r="V1160" s="10"/>
      <c r="W1160" s="10"/>
      <c r="X1160" s="10"/>
    </row>
    <row r="1161" spans="1:24" s="43" customFormat="1" ht="16.5" customHeight="1" x14ac:dyDescent="0.25">
      <c r="A1161" s="3" t="s">
        <v>261</v>
      </c>
      <c r="B1161" s="3" t="s">
        <v>314</v>
      </c>
      <c r="C1161" s="3"/>
      <c r="D1161" s="10">
        <v>461</v>
      </c>
      <c r="E1161" s="10">
        <v>7517</v>
      </c>
      <c r="F1161" s="10"/>
      <c r="G1161" s="10"/>
      <c r="H1161" s="10"/>
      <c r="I1161" s="10"/>
      <c r="J1161" s="10">
        <v>70750</v>
      </c>
      <c r="K1161" s="10">
        <v>29128</v>
      </c>
      <c r="L1161" s="10"/>
      <c r="M1161" s="10"/>
      <c r="N1161" s="10"/>
      <c r="O1161" s="10"/>
      <c r="P1161" s="10"/>
      <c r="Q1161" s="10">
        <v>0</v>
      </c>
      <c r="R1161" s="10"/>
      <c r="S1161" s="10"/>
      <c r="T1161" s="10"/>
      <c r="U1161" s="10"/>
      <c r="V1161" s="10"/>
      <c r="W1161" s="10"/>
      <c r="X1161" s="10"/>
    </row>
    <row r="1162" spans="1:24" s="43" customFormat="1" ht="16.5" customHeight="1" x14ac:dyDescent="0.25">
      <c r="A1162" s="3" t="s">
        <v>261</v>
      </c>
      <c r="B1162" s="3" t="s">
        <v>315</v>
      </c>
      <c r="C1162" s="3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>
        <v>19016</v>
      </c>
      <c r="N1162" s="10">
        <v>47430</v>
      </c>
      <c r="O1162" s="10">
        <v>36447</v>
      </c>
      <c r="P1162" s="10">
        <v>21421</v>
      </c>
      <c r="Q1162" s="10">
        <v>6323</v>
      </c>
      <c r="R1162" s="10">
        <v>25154</v>
      </c>
      <c r="S1162" s="10">
        <v>23354</v>
      </c>
      <c r="T1162" s="10">
        <v>17156</v>
      </c>
      <c r="U1162" s="10">
        <v>10833</v>
      </c>
      <c r="V1162" s="10">
        <v>10791</v>
      </c>
      <c r="W1162" s="10">
        <v>32172</v>
      </c>
      <c r="X1162" s="10">
        <v>11554</v>
      </c>
    </row>
    <row r="1163" spans="1:24" s="43" customFormat="1" ht="16.5" customHeight="1" x14ac:dyDescent="0.25">
      <c r="A1163" s="3" t="s">
        <v>261</v>
      </c>
      <c r="B1163" s="43" t="s">
        <v>1930</v>
      </c>
      <c r="C1163" s="3" t="s">
        <v>1357</v>
      </c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  <c r="S1163" s="10">
        <v>100</v>
      </c>
      <c r="T1163" s="10">
        <v>38</v>
      </c>
      <c r="U1163" s="10"/>
      <c r="V1163" s="10">
        <v>28</v>
      </c>
      <c r="W1163" s="10"/>
      <c r="X1163" s="10"/>
    </row>
    <row r="1164" spans="1:24" s="43" customFormat="1" ht="16.5" customHeight="1" x14ac:dyDescent="0.25">
      <c r="A1164" s="3" t="s">
        <v>261</v>
      </c>
      <c r="B1164" s="3" t="s">
        <v>1559</v>
      </c>
      <c r="C1164" s="3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>
        <v>2630</v>
      </c>
      <c r="W1164" s="10"/>
      <c r="X1164" s="10"/>
    </row>
    <row r="1165" spans="1:24" s="43" customFormat="1" ht="16.5" customHeight="1" x14ac:dyDescent="0.25">
      <c r="A1165" s="3" t="s">
        <v>261</v>
      </c>
      <c r="B1165" s="3" t="s">
        <v>1560</v>
      </c>
      <c r="C1165" s="3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  <c r="S1165" s="10">
        <v>100</v>
      </c>
      <c r="T1165" s="10"/>
      <c r="U1165" s="10"/>
      <c r="V1165" s="10"/>
      <c r="W1165" s="10">
        <v>2617</v>
      </c>
      <c r="X1165" s="10"/>
    </row>
    <row r="1166" spans="1:24" s="43" customFormat="1" ht="16.5" customHeight="1" x14ac:dyDescent="0.25">
      <c r="A1166" s="3" t="s">
        <v>261</v>
      </c>
      <c r="B1166" s="3" t="s">
        <v>1361</v>
      </c>
      <c r="C1166" s="3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  <c r="S1166" s="10">
        <v>100</v>
      </c>
      <c r="T1166" s="10">
        <v>2</v>
      </c>
      <c r="U1166" s="10"/>
      <c r="V1166" s="10"/>
      <c r="W1166" s="10"/>
      <c r="X1166" s="10"/>
    </row>
    <row r="1167" spans="1:24" s="43" customFormat="1" ht="16.5" customHeight="1" x14ac:dyDescent="0.25">
      <c r="A1167" s="3" t="s">
        <v>261</v>
      </c>
      <c r="B1167" s="3" t="s">
        <v>1363</v>
      </c>
      <c r="C1167" s="3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  <c r="S1167" s="10">
        <v>100</v>
      </c>
      <c r="T1167" s="10">
        <v>3</v>
      </c>
      <c r="U1167" s="10"/>
      <c r="V1167" s="10"/>
      <c r="W1167" s="10"/>
      <c r="X1167" s="10"/>
    </row>
    <row r="1168" spans="1:24" s="43" customFormat="1" ht="16.5" customHeight="1" x14ac:dyDescent="0.25">
      <c r="A1168" s="3" t="s">
        <v>261</v>
      </c>
      <c r="B1168" s="3" t="s">
        <v>1364</v>
      </c>
      <c r="C1168" s="3" t="s">
        <v>1935</v>
      </c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  <c r="S1168" s="10">
        <v>100</v>
      </c>
      <c r="T1168" s="10">
        <v>1</v>
      </c>
      <c r="U1168" s="10"/>
      <c r="V1168" s="10">
        <v>5331</v>
      </c>
      <c r="W1168" s="10">
        <v>5216</v>
      </c>
      <c r="X1168" s="10"/>
    </row>
    <row r="1169" spans="1:24" s="43" customFormat="1" ht="16.5" customHeight="1" x14ac:dyDescent="0.25">
      <c r="A1169" s="3" t="s">
        <v>261</v>
      </c>
      <c r="B1169" s="3" t="s">
        <v>1365</v>
      </c>
      <c r="C1169" s="3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  <c r="S1169" s="10">
        <v>100</v>
      </c>
      <c r="T1169" s="10">
        <v>1</v>
      </c>
      <c r="U1169" s="10"/>
      <c r="V1169" s="10"/>
      <c r="W1169" s="10"/>
      <c r="X1169" s="10"/>
    </row>
    <row r="1170" spans="1:24" s="43" customFormat="1" ht="16.5" customHeight="1" x14ac:dyDescent="0.25">
      <c r="A1170" s="3" t="s">
        <v>261</v>
      </c>
      <c r="B1170" s="3" t="s">
        <v>1362</v>
      </c>
      <c r="C1170" s="3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  <c r="S1170" s="10">
        <v>100</v>
      </c>
      <c r="T1170" s="10">
        <v>143</v>
      </c>
      <c r="U1170" s="10"/>
      <c r="V1170" s="10">
        <v>49</v>
      </c>
      <c r="W1170" s="10"/>
      <c r="X1170" s="10"/>
    </row>
    <row r="1171" spans="1:24" s="43" customFormat="1" ht="16.5" customHeight="1" x14ac:dyDescent="0.25">
      <c r="A1171" s="3" t="s">
        <v>261</v>
      </c>
      <c r="B1171" s="3" t="s">
        <v>1937</v>
      </c>
      <c r="C1171" s="3" t="s">
        <v>1371</v>
      </c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>
        <v>13576</v>
      </c>
      <c r="U1171" s="10"/>
      <c r="V1171" s="10">
        <v>10</v>
      </c>
      <c r="W1171" s="10"/>
      <c r="X1171" s="10"/>
    </row>
    <row r="1172" spans="1:24" s="43" customFormat="1" ht="16.5" customHeight="1" x14ac:dyDescent="0.25">
      <c r="A1172" s="3" t="s">
        <v>261</v>
      </c>
      <c r="B1172" s="3" t="s">
        <v>2243</v>
      </c>
      <c r="C1172" s="3" t="s">
        <v>1359</v>
      </c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>
        <v>6304</v>
      </c>
      <c r="U1172" s="10"/>
      <c r="V1172" s="10">
        <v>14</v>
      </c>
      <c r="W1172" s="10"/>
      <c r="X1172" s="10"/>
    </row>
    <row r="1173" spans="1:24" s="43" customFormat="1" ht="16.5" customHeight="1" x14ac:dyDescent="0.25">
      <c r="A1173" s="3" t="s">
        <v>261</v>
      </c>
      <c r="B1173" s="3" t="s">
        <v>1934</v>
      </c>
      <c r="C1173" s="3" t="s">
        <v>1146</v>
      </c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>
        <v>60</v>
      </c>
      <c r="S1173" s="10"/>
      <c r="T1173" s="10">
        <v>17856</v>
      </c>
      <c r="U1173" s="10"/>
      <c r="V1173" s="10">
        <v>3511</v>
      </c>
      <c r="W1173" s="10">
        <v>1030</v>
      </c>
      <c r="X1173" s="10">
        <v>1294</v>
      </c>
    </row>
    <row r="1174" spans="1:24" s="43" customFormat="1" ht="16.5" customHeight="1" x14ac:dyDescent="0.25">
      <c r="A1174" s="3" t="s">
        <v>261</v>
      </c>
      <c r="B1174" s="3" t="s">
        <v>1885</v>
      </c>
      <c r="C1174" s="3" t="s">
        <v>1936</v>
      </c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>
        <v>14</v>
      </c>
      <c r="W1174" s="10"/>
      <c r="X1174" s="10"/>
    </row>
    <row r="1175" spans="1:24" s="43" customFormat="1" ht="17.25" customHeight="1" x14ac:dyDescent="0.25">
      <c r="A1175" s="3" t="s">
        <v>261</v>
      </c>
      <c r="B1175" s="3" t="s">
        <v>1931</v>
      </c>
      <c r="C1175" s="3" t="s">
        <v>1139</v>
      </c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>
        <v>24977</v>
      </c>
      <c r="S1175" s="10"/>
      <c r="T1175" s="10">
        <v>4445</v>
      </c>
      <c r="U1175" s="10"/>
      <c r="V1175" s="10">
        <v>304</v>
      </c>
      <c r="W1175" s="10">
        <v>8</v>
      </c>
      <c r="X1175" s="10"/>
    </row>
    <row r="1176" spans="1:24" s="43" customFormat="1" ht="17.25" customHeight="1" x14ac:dyDescent="0.25">
      <c r="A1176" s="3" t="s">
        <v>261</v>
      </c>
      <c r="B1176" s="3" t="s">
        <v>2642</v>
      </c>
      <c r="C1176" s="3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>
        <v>6</v>
      </c>
      <c r="X1176" s="10"/>
    </row>
    <row r="1177" spans="1:24" s="43" customFormat="1" ht="16.5" customHeight="1" x14ac:dyDescent="0.25">
      <c r="A1177" s="3" t="s">
        <v>261</v>
      </c>
      <c r="B1177" s="3" t="s">
        <v>316</v>
      </c>
      <c r="C1177" s="3"/>
      <c r="D1177" s="10"/>
      <c r="E1177" s="10"/>
      <c r="F1177" s="10"/>
      <c r="G1177" s="10"/>
      <c r="H1177" s="10"/>
      <c r="I1177" s="10">
        <v>2800</v>
      </c>
      <c r="J1177" s="10">
        <v>44010</v>
      </c>
      <c r="K1177" s="10">
        <v>54082</v>
      </c>
      <c r="L1177" s="10"/>
      <c r="M1177" s="10"/>
      <c r="N1177" s="10"/>
      <c r="O1177" s="10"/>
      <c r="P1177" s="10"/>
      <c r="Q1177" s="10">
        <v>0</v>
      </c>
      <c r="R1177" s="10"/>
      <c r="S1177" s="10"/>
      <c r="T1177" s="10"/>
      <c r="U1177" s="10"/>
      <c r="V1177" s="10"/>
      <c r="W1177" s="10"/>
      <c r="X1177" s="10"/>
    </row>
    <row r="1178" spans="1:24" s="43" customFormat="1" ht="16.5" customHeight="1" x14ac:dyDescent="0.25">
      <c r="A1178" s="3" t="s">
        <v>261</v>
      </c>
      <c r="B1178" s="3" t="s">
        <v>1147</v>
      </c>
      <c r="C1178" s="3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>
        <v>3600</v>
      </c>
      <c r="S1178" s="10"/>
      <c r="T1178" s="10"/>
      <c r="U1178" s="10"/>
      <c r="V1178" s="10"/>
      <c r="W1178" s="10"/>
      <c r="X1178" s="10"/>
    </row>
    <row r="1179" spans="1:24" s="43" customFormat="1" ht="16.5" customHeight="1" x14ac:dyDescent="0.25">
      <c r="A1179" s="3" t="s">
        <v>261</v>
      </c>
      <c r="B1179" s="3" t="s">
        <v>372</v>
      </c>
      <c r="C1179" s="3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>
        <v>20</v>
      </c>
      <c r="P1179" s="10"/>
      <c r="Q1179" s="10">
        <v>0</v>
      </c>
      <c r="R1179" s="10"/>
      <c r="S1179" s="10"/>
      <c r="T1179" s="10"/>
      <c r="U1179" s="10"/>
      <c r="V1179" s="10"/>
      <c r="W1179" s="10"/>
      <c r="X1179" s="10"/>
    </row>
    <row r="1180" spans="1:24" s="43" customFormat="1" ht="16.5" customHeight="1" x14ac:dyDescent="0.25">
      <c r="A1180" s="3" t="s">
        <v>261</v>
      </c>
      <c r="B1180" s="3" t="s">
        <v>829</v>
      </c>
      <c r="C1180" s="3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>
        <v>23600</v>
      </c>
    </row>
    <row r="1181" spans="1:24" s="43" customFormat="1" ht="16.5" customHeight="1" x14ac:dyDescent="0.25">
      <c r="A1181" s="3" t="s">
        <v>261</v>
      </c>
      <c r="B1181" s="3" t="s">
        <v>1148</v>
      </c>
      <c r="C1181" s="3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>
        <v>7600</v>
      </c>
      <c r="S1181" s="10"/>
      <c r="T1181" s="10"/>
      <c r="U1181" s="10"/>
      <c r="V1181" s="10"/>
      <c r="W1181" s="10"/>
      <c r="X1181" s="10"/>
    </row>
    <row r="1182" spans="1:24" s="43" customFormat="1" ht="16.5" customHeight="1" x14ac:dyDescent="0.25">
      <c r="A1182" s="3" t="s">
        <v>261</v>
      </c>
      <c r="B1182" s="3" t="s">
        <v>317</v>
      </c>
      <c r="C1182" s="3"/>
      <c r="D1182" s="10"/>
      <c r="E1182" s="10">
        <v>500</v>
      </c>
      <c r="F1182" s="10">
        <v>5408</v>
      </c>
      <c r="G1182" s="10">
        <v>300</v>
      </c>
      <c r="H1182" s="10">
        <v>500</v>
      </c>
      <c r="I1182" s="10"/>
      <c r="J1182" s="10"/>
      <c r="K1182" s="10"/>
      <c r="L1182" s="10"/>
      <c r="M1182" s="10"/>
      <c r="N1182" s="10"/>
      <c r="O1182" s="10"/>
      <c r="P1182" s="10"/>
      <c r="Q1182" s="10">
        <v>0</v>
      </c>
      <c r="R1182" s="10"/>
      <c r="S1182" s="10"/>
      <c r="T1182" s="10"/>
      <c r="U1182" s="10"/>
      <c r="V1182" s="10"/>
      <c r="W1182" s="10"/>
      <c r="X1182" s="10"/>
    </row>
    <row r="1183" spans="1:24" s="43" customFormat="1" ht="16.5" customHeight="1" x14ac:dyDescent="0.25">
      <c r="A1183" s="3" t="s">
        <v>261</v>
      </c>
      <c r="B1183" s="3" t="s">
        <v>1149</v>
      </c>
      <c r="C1183" s="3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>
        <v>4023</v>
      </c>
      <c r="S1183" s="10">
        <v>13299</v>
      </c>
      <c r="T1183" s="10">
        <v>21497</v>
      </c>
      <c r="U1183" s="10">
        <v>3669</v>
      </c>
      <c r="V1183" s="10">
        <v>3402</v>
      </c>
      <c r="W1183" s="10">
        <v>16439</v>
      </c>
      <c r="X1183" s="10">
        <v>19037</v>
      </c>
    </row>
    <row r="1184" spans="1:24" s="43" customFormat="1" ht="16.5" customHeight="1" x14ac:dyDescent="0.25">
      <c r="A1184" s="3" t="s">
        <v>261</v>
      </c>
      <c r="B1184" s="3" t="s">
        <v>318</v>
      </c>
      <c r="C1184" s="3"/>
      <c r="D1184" s="10"/>
      <c r="E1184" s="10"/>
      <c r="F1184" s="10"/>
      <c r="G1184" s="10"/>
      <c r="H1184" s="10"/>
      <c r="I1184" s="10">
        <v>9741</v>
      </c>
      <c r="J1184" s="10">
        <v>440</v>
      </c>
      <c r="K1184" s="10"/>
      <c r="L1184" s="10">
        <v>11581</v>
      </c>
      <c r="M1184" s="10"/>
      <c r="N1184" s="10">
        <v>600</v>
      </c>
      <c r="O1184" s="10">
        <v>9670</v>
      </c>
      <c r="P1184" s="10">
        <v>2552</v>
      </c>
      <c r="Q1184" s="10">
        <v>0</v>
      </c>
      <c r="R1184" s="10">
        <v>10410</v>
      </c>
      <c r="S1184" s="10">
        <v>11700</v>
      </c>
      <c r="T1184" s="10">
        <v>2000</v>
      </c>
      <c r="U1184" s="10"/>
      <c r="V1184" s="10"/>
      <c r="W1184" s="10"/>
      <c r="X1184" s="10"/>
    </row>
    <row r="1185" spans="1:24" s="43" customFormat="1" ht="16.5" customHeight="1" x14ac:dyDescent="0.25">
      <c r="A1185" s="3" t="s">
        <v>261</v>
      </c>
      <c r="B1185" s="3" t="s">
        <v>319</v>
      </c>
      <c r="C1185" s="3" t="s">
        <v>63</v>
      </c>
      <c r="D1185" s="10"/>
      <c r="E1185" s="10"/>
      <c r="F1185" s="10"/>
      <c r="G1185" s="10"/>
      <c r="H1185" s="10">
        <v>2092</v>
      </c>
      <c r="I1185" s="10">
        <v>7219</v>
      </c>
      <c r="J1185" s="10"/>
      <c r="K1185" s="10"/>
      <c r="L1185" s="10"/>
      <c r="M1185" s="10">
        <v>5458</v>
      </c>
      <c r="N1185" s="10"/>
      <c r="O1185" s="10">
        <v>247</v>
      </c>
      <c r="P1185" s="10"/>
      <c r="Q1185" s="10">
        <v>0</v>
      </c>
      <c r="R1185" s="10"/>
      <c r="S1185" s="10"/>
      <c r="T1185" s="10"/>
      <c r="U1185" s="10"/>
      <c r="V1185" s="10"/>
      <c r="W1185" s="10"/>
      <c r="X1185" s="10"/>
    </row>
    <row r="1186" spans="1:24" s="43" customFormat="1" ht="16.5" customHeight="1" x14ac:dyDescent="0.25">
      <c r="A1186" s="3" t="s">
        <v>261</v>
      </c>
      <c r="B1186" s="3" t="s">
        <v>2836</v>
      </c>
      <c r="C1186" s="3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>
        <v>6000</v>
      </c>
    </row>
    <row r="1187" spans="1:24" s="43" customFormat="1" ht="16.5" customHeight="1" x14ac:dyDescent="0.25">
      <c r="A1187" s="3" t="s">
        <v>261</v>
      </c>
      <c r="B1187" s="3" t="s">
        <v>321</v>
      </c>
      <c r="C1187" s="3"/>
      <c r="D1187" s="10"/>
      <c r="E1187" s="10"/>
      <c r="F1187" s="10"/>
      <c r="G1187" s="10">
        <v>5169</v>
      </c>
      <c r="H1187" s="10">
        <v>145</v>
      </c>
      <c r="I1187" s="10">
        <v>50</v>
      </c>
      <c r="J1187" s="10"/>
      <c r="K1187" s="10"/>
      <c r="L1187" s="10"/>
      <c r="M1187" s="10"/>
      <c r="N1187" s="10"/>
      <c r="O1187" s="10"/>
      <c r="P1187" s="10"/>
      <c r="Q1187" s="10">
        <v>0</v>
      </c>
      <c r="R1187" s="10"/>
      <c r="S1187" s="10"/>
      <c r="T1187" s="10"/>
      <c r="U1187" s="10"/>
      <c r="V1187" s="10"/>
      <c r="W1187" s="10"/>
      <c r="X1187" s="10"/>
    </row>
    <row r="1188" spans="1:24" s="43" customFormat="1" ht="16.5" customHeight="1" x14ac:dyDescent="0.25">
      <c r="A1188" s="3" t="s">
        <v>261</v>
      </c>
      <c r="B1188" s="3" t="s">
        <v>320</v>
      </c>
      <c r="C1188" s="3"/>
      <c r="D1188" s="10">
        <v>51981</v>
      </c>
      <c r="E1188" s="10">
        <v>28517</v>
      </c>
      <c r="F1188" s="10">
        <v>61007</v>
      </c>
      <c r="G1188" s="10">
        <v>184904</v>
      </c>
      <c r="H1188" s="10">
        <v>130888</v>
      </c>
      <c r="I1188" s="10">
        <v>96318</v>
      </c>
      <c r="J1188" s="10"/>
      <c r="K1188" s="10">
        <v>93059</v>
      </c>
      <c r="L1188" s="10">
        <v>139095</v>
      </c>
      <c r="M1188" s="10">
        <v>50955</v>
      </c>
      <c r="N1188" s="10">
        <v>92557</v>
      </c>
      <c r="O1188" s="10">
        <v>83153</v>
      </c>
      <c r="P1188" s="10">
        <v>52148</v>
      </c>
      <c r="Q1188" s="10">
        <v>0</v>
      </c>
      <c r="R1188" s="10">
        <v>66104</v>
      </c>
      <c r="S1188" s="10">
        <v>67163</v>
      </c>
      <c r="T1188" s="10">
        <v>41989</v>
      </c>
      <c r="U1188" s="10">
        <v>30955</v>
      </c>
      <c r="V1188" s="10">
        <v>46956</v>
      </c>
      <c r="W1188" s="10">
        <v>36133</v>
      </c>
      <c r="X1188" s="10">
        <v>27055</v>
      </c>
    </row>
    <row r="1189" spans="1:24" s="43" customFormat="1" ht="16.5" customHeight="1" x14ac:dyDescent="0.25">
      <c r="A1189" s="3" t="s">
        <v>261</v>
      </c>
      <c r="B1189" s="3" t="s">
        <v>1150</v>
      </c>
      <c r="C1189" s="3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>
        <v>11240</v>
      </c>
      <c r="S1189" s="10"/>
      <c r="T1189" s="10"/>
      <c r="U1189" s="10"/>
      <c r="V1189" s="10"/>
      <c r="W1189" s="10"/>
      <c r="X1189" s="10"/>
    </row>
    <row r="1190" spans="1:24" s="43" customFormat="1" ht="16.5" customHeight="1" x14ac:dyDescent="0.25">
      <c r="A1190" s="3" t="s">
        <v>261</v>
      </c>
      <c r="B1190" s="3" t="s">
        <v>322</v>
      </c>
      <c r="C1190" s="3"/>
      <c r="D1190" s="10">
        <v>30247</v>
      </c>
      <c r="E1190" s="10">
        <v>24710</v>
      </c>
      <c r="F1190" s="10">
        <v>5381</v>
      </c>
      <c r="G1190" s="10">
        <v>21056</v>
      </c>
      <c r="H1190" s="10">
        <v>8782</v>
      </c>
      <c r="I1190" s="10">
        <v>7929</v>
      </c>
      <c r="J1190" s="10">
        <v>50</v>
      </c>
      <c r="K1190" s="10">
        <v>7200</v>
      </c>
      <c r="L1190" s="10">
        <v>1526</v>
      </c>
      <c r="M1190" s="10">
        <v>2203</v>
      </c>
      <c r="N1190" s="10"/>
      <c r="O1190" s="10">
        <v>5721</v>
      </c>
      <c r="P1190" s="10">
        <v>12842</v>
      </c>
      <c r="Q1190" s="10">
        <v>0</v>
      </c>
      <c r="R1190" s="10">
        <v>21790</v>
      </c>
      <c r="S1190" s="10">
        <v>21104</v>
      </c>
      <c r="T1190" s="10">
        <v>25595</v>
      </c>
      <c r="U1190" s="10"/>
      <c r="V1190" s="10">
        <v>19717</v>
      </c>
      <c r="W1190" s="10">
        <v>628</v>
      </c>
      <c r="X1190" s="10">
        <v>2005</v>
      </c>
    </row>
    <row r="1191" spans="1:24" s="43" customFormat="1" ht="16.5" customHeight="1" x14ac:dyDescent="0.25">
      <c r="A1191" s="3" t="s">
        <v>261</v>
      </c>
      <c r="B1191" s="3" t="s">
        <v>2643</v>
      </c>
      <c r="C1191" s="3" t="s">
        <v>2773</v>
      </c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>
        <v>6500</v>
      </c>
      <c r="X1191" s="10"/>
    </row>
    <row r="1192" spans="1:24" s="43" customFormat="1" ht="16.5" customHeight="1" x14ac:dyDescent="0.25">
      <c r="A1192" s="3" t="s">
        <v>261</v>
      </c>
      <c r="B1192" s="3" t="s">
        <v>2244</v>
      </c>
      <c r="C1192" s="3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>
        <v>6133</v>
      </c>
      <c r="W1192" s="10">
        <v>5617</v>
      </c>
      <c r="X1192" s="10">
        <v>53</v>
      </c>
    </row>
    <row r="1193" spans="1:24" s="43" customFormat="1" ht="16.5" customHeight="1" x14ac:dyDescent="0.25">
      <c r="A1193" s="3" t="s">
        <v>261</v>
      </c>
      <c r="B1193" s="3" t="s">
        <v>1137</v>
      </c>
      <c r="C1193" s="3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>
        <v>493</v>
      </c>
      <c r="S1193" s="10"/>
      <c r="T1193" s="10"/>
      <c r="U1193" s="10"/>
      <c r="V1193" s="10"/>
      <c r="W1193" s="10"/>
      <c r="X1193" s="10"/>
    </row>
    <row r="1194" spans="1:24" s="43" customFormat="1" ht="16.5" customHeight="1" x14ac:dyDescent="0.25">
      <c r="A1194" s="3" t="s">
        <v>261</v>
      </c>
      <c r="B1194" s="3" t="s">
        <v>323</v>
      </c>
      <c r="C1194" s="3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>
        <v>400</v>
      </c>
      <c r="O1194" s="10"/>
      <c r="P1194" s="10"/>
      <c r="Q1194" s="10">
        <v>0</v>
      </c>
      <c r="R1194" s="10"/>
      <c r="S1194" s="10"/>
      <c r="T1194" s="10"/>
      <c r="U1194" s="10"/>
      <c r="V1194" s="10"/>
      <c r="W1194" s="10"/>
      <c r="X1194" s="10"/>
    </row>
    <row r="1195" spans="1:24" s="43" customFormat="1" ht="16.5" customHeight="1" x14ac:dyDescent="0.25">
      <c r="A1195" s="3" t="s">
        <v>261</v>
      </c>
      <c r="B1195" s="3" t="s">
        <v>1151</v>
      </c>
      <c r="C1195" s="3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>
        <v>12115</v>
      </c>
      <c r="S1195" s="10"/>
      <c r="T1195" s="10"/>
      <c r="U1195" s="10"/>
      <c r="V1195" s="10">
        <v>7489</v>
      </c>
      <c r="W1195" s="10">
        <v>1322</v>
      </c>
      <c r="X1195" s="10"/>
    </row>
    <row r="1196" spans="1:24" s="43" customFormat="1" ht="16.5" customHeight="1" x14ac:dyDescent="0.25">
      <c r="A1196" s="3" t="s">
        <v>261</v>
      </c>
      <c r="B1196" s="3" t="s">
        <v>1366</v>
      </c>
      <c r="C1196" s="3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>
        <v>3170</v>
      </c>
      <c r="U1196" s="10"/>
      <c r="V1196" s="10">
        <v>200</v>
      </c>
      <c r="W1196" s="10"/>
      <c r="X1196" s="10"/>
    </row>
    <row r="1197" spans="1:24" s="43" customFormat="1" ht="16.5" customHeight="1" x14ac:dyDescent="0.25">
      <c r="A1197" s="3" t="s">
        <v>261</v>
      </c>
      <c r="B1197" s="3" t="s">
        <v>1367</v>
      </c>
      <c r="C1197" s="3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>
        <v>4847</v>
      </c>
      <c r="U1197" s="10"/>
      <c r="V1197" s="10"/>
      <c r="W1197" s="10"/>
      <c r="X1197" s="10"/>
    </row>
    <row r="1198" spans="1:24" s="43" customFormat="1" ht="16.5" customHeight="1" x14ac:dyDescent="0.25">
      <c r="A1198" s="3" t="s">
        <v>261</v>
      </c>
      <c r="B1198" s="3" t="s">
        <v>1368</v>
      </c>
      <c r="C1198" s="3"/>
      <c r="D1198" s="10"/>
      <c r="E1198" s="10"/>
      <c r="F1198" s="10"/>
      <c r="G1198" s="10"/>
      <c r="H1198" s="10"/>
      <c r="I1198" s="10"/>
      <c r="J1198" s="10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>
        <v>5781</v>
      </c>
      <c r="U1198" s="10"/>
      <c r="V1198" s="10"/>
      <c r="W1198" s="10"/>
      <c r="X1198" s="10"/>
    </row>
    <row r="1199" spans="1:24" s="43" customFormat="1" ht="16.5" customHeight="1" x14ac:dyDescent="0.25">
      <c r="A1199" s="3" t="s">
        <v>261</v>
      </c>
      <c r="B1199" s="3" t="s">
        <v>1369</v>
      </c>
      <c r="C1199" s="3"/>
      <c r="D1199" s="10"/>
      <c r="E1199" s="10"/>
      <c r="F1199" s="10"/>
      <c r="G1199" s="10"/>
      <c r="H1199" s="10"/>
      <c r="I1199" s="10"/>
      <c r="J1199" s="10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>
        <v>16</v>
      </c>
      <c r="U1199" s="10"/>
      <c r="V1199" s="10"/>
      <c r="W1199" s="10"/>
      <c r="X1199" s="10"/>
    </row>
    <row r="1200" spans="1:24" s="43" customFormat="1" ht="16.5" customHeight="1" x14ac:dyDescent="0.25">
      <c r="A1200" s="3" t="s">
        <v>261</v>
      </c>
      <c r="B1200" s="3" t="s">
        <v>1740</v>
      </c>
      <c r="C1200" s="3"/>
      <c r="D1200" s="10"/>
      <c r="E1200" s="10"/>
      <c r="F1200" s="10"/>
      <c r="G1200" s="10"/>
      <c r="H1200" s="10"/>
      <c r="I1200" s="10"/>
      <c r="J1200" s="10"/>
      <c r="K1200" s="10"/>
      <c r="L1200" s="10"/>
      <c r="M1200" s="10">
        <v>80</v>
      </c>
      <c r="N1200" s="10"/>
      <c r="O1200" s="10">
        <v>20</v>
      </c>
      <c r="P1200" s="10">
        <v>569</v>
      </c>
      <c r="Q1200" s="10">
        <v>0</v>
      </c>
      <c r="R1200" s="10"/>
      <c r="S1200" s="10"/>
      <c r="T1200" s="10"/>
      <c r="U1200" s="10"/>
      <c r="V1200" s="10"/>
      <c r="W1200" s="10"/>
      <c r="X1200" s="10"/>
    </row>
    <row r="1201" spans="1:24" s="43" customFormat="1" ht="16.5" customHeight="1" x14ac:dyDescent="0.25">
      <c r="A1201" s="3" t="s">
        <v>261</v>
      </c>
      <c r="B1201" s="3" t="s">
        <v>324</v>
      </c>
      <c r="C1201" s="3"/>
      <c r="D1201" s="10"/>
      <c r="E1201" s="10">
        <v>9900</v>
      </c>
      <c r="F1201" s="10">
        <v>23214</v>
      </c>
      <c r="G1201" s="10">
        <v>12300</v>
      </c>
      <c r="H1201" s="10">
        <v>5500</v>
      </c>
      <c r="I1201" s="10">
        <v>3400</v>
      </c>
      <c r="J1201" s="10"/>
      <c r="K1201" s="10"/>
      <c r="L1201" s="10"/>
      <c r="M1201" s="10">
        <v>3500</v>
      </c>
      <c r="N1201" s="10">
        <v>4000</v>
      </c>
      <c r="O1201" s="10"/>
      <c r="P1201" s="10"/>
      <c r="Q1201" s="10">
        <v>0</v>
      </c>
      <c r="R1201" s="10"/>
      <c r="S1201" s="10"/>
      <c r="T1201" s="10">
        <v>2000</v>
      </c>
      <c r="U1201" s="10"/>
      <c r="V1201" s="10">
        <v>4500</v>
      </c>
      <c r="W1201" s="10">
        <v>8000</v>
      </c>
      <c r="X1201" s="10">
        <v>4500</v>
      </c>
    </row>
    <row r="1202" spans="1:24" s="43" customFormat="1" ht="16.5" customHeight="1" x14ac:dyDescent="0.25">
      <c r="A1202" s="3" t="s">
        <v>261</v>
      </c>
      <c r="B1202" s="3" t="s">
        <v>325</v>
      </c>
      <c r="C1202" s="3"/>
      <c r="D1202" s="10"/>
      <c r="E1202" s="10"/>
      <c r="F1202" s="10"/>
      <c r="G1202" s="10"/>
      <c r="H1202" s="10"/>
      <c r="I1202" s="10"/>
      <c r="J1202" s="10"/>
      <c r="K1202" s="10">
        <v>1500</v>
      </c>
      <c r="L1202" s="10"/>
      <c r="M1202" s="10"/>
      <c r="N1202" s="10"/>
      <c r="O1202" s="10"/>
      <c r="P1202" s="10"/>
      <c r="Q1202" s="10">
        <v>0</v>
      </c>
      <c r="R1202" s="10"/>
      <c r="S1202" s="10"/>
      <c r="T1202" s="10"/>
      <c r="U1202" s="10"/>
      <c r="V1202" s="10"/>
      <c r="W1202" s="10"/>
      <c r="X1202" s="10"/>
    </row>
    <row r="1203" spans="1:24" s="43" customFormat="1" ht="16.5" customHeight="1" x14ac:dyDescent="0.25">
      <c r="A1203" s="3" t="s">
        <v>261</v>
      </c>
      <c r="B1203" s="3" t="s">
        <v>326</v>
      </c>
      <c r="C1203" s="3"/>
      <c r="D1203" s="10">
        <v>48811</v>
      </c>
      <c r="E1203" s="10">
        <v>14902</v>
      </c>
      <c r="F1203" s="10"/>
      <c r="G1203" s="10">
        <v>23743</v>
      </c>
      <c r="H1203" s="10">
        <v>8000</v>
      </c>
      <c r="I1203" s="10">
        <v>1000</v>
      </c>
      <c r="J1203" s="10"/>
      <c r="K1203" s="10"/>
      <c r="L1203" s="10">
        <v>3</v>
      </c>
      <c r="M1203" s="10"/>
      <c r="N1203" s="10"/>
      <c r="O1203" s="10">
        <v>109</v>
      </c>
      <c r="P1203" s="10">
        <v>373</v>
      </c>
      <c r="Q1203" s="10">
        <v>0</v>
      </c>
      <c r="R1203" s="10">
        <v>9000</v>
      </c>
      <c r="S1203" s="10">
        <v>9874</v>
      </c>
      <c r="T1203" s="10">
        <v>8600</v>
      </c>
      <c r="U1203" s="10"/>
      <c r="V1203" s="10">
        <v>4000</v>
      </c>
      <c r="W1203" s="10">
        <v>8000</v>
      </c>
      <c r="X1203" s="10">
        <v>4318</v>
      </c>
    </row>
    <row r="1204" spans="1:24" s="43" customFormat="1" ht="16.5" customHeight="1" x14ac:dyDescent="0.25">
      <c r="A1204" s="3" t="s">
        <v>261</v>
      </c>
      <c r="B1204" s="3" t="s">
        <v>327</v>
      </c>
      <c r="C1204" s="3"/>
      <c r="D1204" s="10">
        <v>40</v>
      </c>
      <c r="E1204" s="10"/>
      <c r="F1204" s="10"/>
      <c r="G1204" s="10">
        <v>138</v>
      </c>
      <c r="H1204" s="10"/>
      <c r="I1204" s="10"/>
      <c r="J1204" s="10"/>
      <c r="K1204" s="10"/>
      <c r="L1204" s="10"/>
      <c r="M1204" s="10">
        <v>185</v>
      </c>
      <c r="N1204" s="10"/>
      <c r="O1204" s="10"/>
      <c r="P1204" s="10"/>
      <c r="Q1204" s="10">
        <v>0</v>
      </c>
      <c r="R1204" s="10"/>
      <c r="S1204" s="10"/>
      <c r="T1204" s="10"/>
      <c r="U1204" s="10"/>
      <c r="V1204" s="10"/>
      <c r="W1204" s="10"/>
      <c r="X1204" s="10"/>
    </row>
    <row r="1205" spans="1:24" s="43" customFormat="1" ht="16.5" customHeight="1" x14ac:dyDescent="0.25">
      <c r="A1205" s="3" t="s">
        <v>261</v>
      </c>
      <c r="B1205" s="3" t="s">
        <v>328</v>
      </c>
      <c r="C1205" s="3"/>
      <c r="D1205" s="10">
        <v>1720</v>
      </c>
      <c r="E1205" s="10">
        <v>3180</v>
      </c>
      <c r="F1205" s="10">
        <v>8742</v>
      </c>
      <c r="G1205" s="10">
        <v>2700</v>
      </c>
      <c r="H1205" s="10"/>
      <c r="I1205" s="10">
        <v>2000</v>
      </c>
      <c r="J1205" s="10"/>
      <c r="K1205" s="10"/>
      <c r="L1205" s="10">
        <v>4500</v>
      </c>
      <c r="M1205" s="10">
        <v>2350</v>
      </c>
      <c r="N1205" s="10">
        <v>7309</v>
      </c>
      <c r="O1205" s="10">
        <v>9700</v>
      </c>
      <c r="P1205" s="10"/>
      <c r="Q1205" s="10">
        <v>179</v>
      </c>
      <c r="R1205" s="10">
        <v>8900</v>
      </c>
      <c r="S1205" s="10">
        <v>10050</v>
      </c>
      <c r="T1205" s="10">
        <v>6100</v>
      </c>
      <c r="U1205" s="10">
        <v>5710</v>
      </c>
      <c r="V1205" s="10">
        <v>4080</v>
      </c>
      <c r="W1205" s="10">
        <v>6164</v>
      </c>
      <c r="X1205" s="10">
        <v>500</v>
      </c>
    </row>
    <row r="1206" spans="1:24" s="43" customFormat="1" ht="16.5" customHeight="1" x14ac:dyDescent="0.25">
      <c r="A1206" s="3" t="s">
        <v>261</v>
      </c>
      <c r="B1206" s="3" t="s">
        <v>329</v>
      </c>
      <c r="C1206" s="3"/>
      <c r="D1206" s="10">
        <v>22030</v>
      </c>
      <c r="E1206" s="10">
        <v>900</v>
      </c>
      <c r="F1206" s="10">
        <v>29889</v>
      </c>
      <c r="G1206" s="10">
        <v>41778</v>
      </c>
      <c r="H1206" s="10">
        <v>44044</v>
      </c>
      <c r="I1206" s="10">
        <v>12200</v>
      </c>
      <c r="J1206" s="10">
        <v>1100</v>
      </c>
      <c r="K1206" s="10">
        <v>4000</v>
      </c>
      <c r="L1206" s="10">
        <v>20258</v>
      </c>
      <c r="M1206" s="10">
        <v>1389</v>
      </c>
      <c r="N1206" s="10">
        <v>3850</v>
      </c>
      <c r="O1206" s="10">
        <v>5729</v>
      </c>
      <c r="P1206" s="10">
        <v>4</v>
      </c>
      <c r="Q1206" s="10">
        <v>0</v>
      </c>
      <c r="R1206" s="10"/>
      <c r="S1206" s="10"/>
      <c r="T1206" s="10">
        <v>10575</v>
      </c>
      <c r="U1206" s="10">
        <v>900</v>
      </c>
      <c r="V1206" s="10">
        <v>3500</v>
      </c>
      <c r="W1206" s="10">
        <v>7000</v>
      </c>
      <c r="X1206" s="10">
        <v>4245</v>
      </c>
    </row>
    <row r="1207" spans="1:24" s="43" customFormat="1" ht="16.5" customHeight="1" x14ac:dyDescent="0.25">
      <c r="A1207" s="3" t="s">
        <v>261</v>
      </c>
      <c r="B1207" s="3" t="s">
        <v>330</v>
      </c>
      <c r="C1207" s="3"/>
      <c r="D1207" s="10">
        <v>2500</v>
      </c>
      <c r="E1207" s="10"/>
      <c r="F1207" s="10"/>
      <c r="G1207" s="10"/>
      <c r="H1207" s="10"/>
      <c r="I1207" s="10"/>
      <c r="J1207" s="10">
        <v>11887</v>
      </c>
      <c r="K1207" s="10">
        <v>921</v>
      </c>
      <c r="L1207" s="10"/>
      <c r="M1207" s="10"/>
      <c r="N1207" s="10"/>
      <c r="O1207" s="10"/>
      <c r="P1207" s="10"/>
      <c r="Q1207" s="10">
        <v>0</v>
      </c>
      <c r="R1207" s="10"/>
      <c r="S1207" s="10"/>
      <c r="T1207" s="10"/>
      <c r="U1207" s="10"/>
      <c r="V1207" s="10"/>
      <c r="W1207" s="10"/>
      <c r="X1207" s="10"/>
    </row>
    <row r="1208" spans="1:24" s="43" customFormat="1" ht="16.5" customHeight="1" x14ac:dyDescent="0.25">
      <c r="A1208" s="3" t="s">
        <v>261</v>
      </c>
      <c r="B1208" s="3" t="s">
        <v>331</v>
      </c>
      <c r="C1208" s="3"/>
      <c r="D1208" s="10">
        <v>3480</v>
      </c>
      <c r="E1208" s="10"/>
      <c r="F1208" s="10">
        <v>2099</v>
      </c>
      <c r="G1208" s="10"/>
      <c r="H1208" s="10"/>
      <c r="I1208" s="10"/>
      <c r="J1208" s="10">
        <v>48</v>
      </c>
      <c r="K1208" s="10"/>
      <c r="L1208" s="10"/>
      <c r="M1208" s="10"/>
      <c r="N1208" s="10"/>
      <c r="O1208" s="10"/>
      <c r="P1208" s="10"/>
      <c r="Q1208" s="10">
        <v>0</v>
      </c>
      <c r="R1208" s="10"/>
      <c r="S1208" s="10"/>
      <c r="T1208" s="10"/>
      <c r="U1208" s="10"/>
      <c r="V1208" s="10"/>
      <c r="W1208" s="10"/>
      <c r="X1208" s="10"/>
    </row>
    <row r="1209" spans="1:24" s="43" customFormat="1" ht="16.5" customHeight="1" x14ac:dyDescent="0.25">
      <c r="A1209" s="3" t="s">
        <v>261</v>
      </c>
      <c r="B1209" s="3" t="s">
        <v>373</v>
      </c>
      <c r="C1209" s="3"/>
      <c r="D1209" s="10"/>
      <c r="E1209" s="10"/>
      <c r="F1209" s="10"/>
      <c r="G1209" s="10"/>
      <c r="H1209" s="10"/>
      <c r="I1209" s="10"/>
      <c r="J1209" s="10"/>
      <c r="K1209" s="10"/>
      <c r="L1209" s="10"/>
      <c r="M1209" s="10"/>
      <c r="N1209" s="10"/>
      <c r="O1209" s="10">
        <v>14703</v>
      </c>
      <c r="P1209" s="10"/>
      <c r="Q1209" s="10">
        <v>0</v>
      </c>
      <c r="R1209" s="10"/>
      <c r="S1209" s="10"/>
      <c r="T1209" s="10"/>
      <c r="U1209" s="10"/>
      <c r="V1209" s="10"/>
      <c r="W1209" s="10"/>
      <c r="X1209" s="10"/>
    </row>
    <row r="1210" spans="1:24" s="43" customFormat="1" ht="16.5" customHeight="1" x14ac:dyDescent="0.25">
      <c r="A1210" s="3" t="s">
        <v>261</v>
      </c>
      <c r="B1210" s="3" t="s">
        <v>332</v>
      </c>
      <c r="C1210" s="3"/>
      <c r="D1210" s="10">
        <v>25774</v>
      </c>
      <c r="E1210" s="10"/>
      <c r="F1210" s="10">
        <v>843</v>
      </c>
      <c r="G1210" s="10">
        <v>314</v>
      </c>
      <c r="H1210" s="10"/>
      <c r="I1210" s="10"/>
      <c r="J1210" s="10"/>
      <c r="K1210" s="10">
        <v>1432</v>
      </c>
      <c r="L1210" s="10"/>
      <c r="M1210" s="10"/>
      <c r="N1210" s="10"/>
      <c r="O1210" s="10"/>
      <c r="P1210" s="10"/>
      <c r="Q1210" s="10">
        <v>0</v>
      </c>
      <c r="R1210" s="10"/>
      <c r="S1210" s="10"/>
      <c r="T1210" s="10"/>
      <c r="U1210" s="10"/>
      <c r="V1210" s="10"/>
      <c r="W1210" s="10"/>
      <c r="X1210" s="10"/>
    </row>
    <row r="1211" spans="1:24" s="43" customFormat="1" ht="16.5" customHeight="1" x14ac:dyDescent="0.25">
      <c r="A1211" s="3" t="s">
        <v>261</v>
      </c>
      <c r="B1211" s="3" t="s">
        <v>2245</v>
      </c>
      <c r="C1211" s="3"/>
      <c r="D1211" s="10"/>
      <c r="E1211" s="10"/>
      <c r="F1211" s="10"/>
      <c r="G1211" s="10"/>
      <c r="H1211" s="10"/>
      <c r="I1211" s="10"/>
      <c r="J1211" s="10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>
        <v>7</v>
      </c>
      <c r="W1211" s="10"/>
      <c r="X1211" s="10"/>
    </row>
    <row r="1212" spans="1:24" s="43" customFormat="1" ht="16.5" customHeight="1" x14ac:dyDescent="0.25">
      <c r="A1212" s="3" t="s">
        <v>261</v>
      </c>
      <c r="B1212" s="3" t="s">
        <v>2246</v>
      </c>
      <c r="C1212" s="3"/>
      <c r="D1212" s="10"/>
      <c r="E1212" s="10"/>
      <c r="F1212" s="10"/>
      <c r="G1212" s="10"/>
      <c r="H1212" s="10"/>
      <c r="I1212" s="10"/>
      <c r="J1212" s="10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>
        <v>7</v>
      </c>
      <c r="W1212" s="10"/>
      <c r="X1212" s="10"/>
    </row>
    <row r="1213" spans="1:24" s="43" customFormat="1" ht="16.5" customHeight="1" x14ac:dyDescent="0.25">
      <c r="A1213" s="3" t="s">
        <v>261</v>
      </c>
      <c r="B1213" s="3" t="s">
        <v>2644</v>
      </c>
      <c r="C1213" s="3"/>
      <c r="D1213" s="10"/>
      <c r="E1213" s="10"/>
      <c r="F1213" s="10"/>
      <c r="G1213" s="10"/>
      <c r="H1213" s="10"/>
      <c r="I1213" s="10"/>
      <c r="J1213" s="10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>
        <v>43</v>
      </c>
      <c r="X1213" s="10"/>
    </row>
    <row r="1214" spans="1:24" s="43" customFormat="1" ht="16.5" customHeight="1" x14ac:dyDescent="0.25">
      <c r="A1214" s="3" t="s">
        <v>261</v>
      </c>
      <c r="B1214" s="3" t="s">
        <v>2842</v>
      </c>
      <c r="C1214" s="3"/>
      <c r="D1214" s="10"/>
      <c r="E1214" s="10"/>
      <c r="F1214" s="10"/>
      <c r="G1214" s="10"/>
      <c r="H1214" s="10"/>
      <c r="I1214" s="10"/>
      <c r="J1214" s="10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>
        <v>232</v>
      </c>
    </row>
    <row r="1215" spans="1:24" s="43" customFormat="1" ht="16.5" customHeight="1" x14ac:dyDescent="0.25">
      <c r="A1215" s="3" t="s">
        <v>261</v>
      </c>
      <c r="B1215" s="3" t="s">
        <v>1370</v>
      </c>
      <c r="C1215" s="3"/>
      <c r="D1215" s="10"/>
      <c r="E1215" s="10"/>
      <c r="F1215" s="10"/>
      <c r="G1215" s="10"/>
      <c r="H1215" s="10"/>
      <c r="I1215" s="10"/>
      <c r="J1215" s="10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>
        <v>13</v>
      </c>
      <c r="U1215" s="10"/>
      <c r="V1215" s="10"/>
      <c r="W1215" s="10"/>
      <c r="X1215" s="10"/>
    </row>
    <row r="1216" spans="1:24" s="43" customFormat="1" ht="16.5" customHeight="1" x14ac:dyDescent="0.25">
      <c r="A1216" s="3" t="s">
        <v>261</v>
      </c>
      <c r="B1216" s="3" t="s">
        <v>333</v>
      </c>
      <c r="C1216" s="3"/>
      <c r="D1216" s="10"/>
      <c r="E1216" s="10"/>
      <c r="F1216" s="10"/>
      <c r="G1216" s="10"/>
      <c r="H1216" s="10"/>
      <c r="I1216" s="10">
        <v>767</v>
      </c>
      <c r="J1216" s="10">
        <v>767</v>
      </c>
      <c r="K1216" s="10"/>
      <c r="L1216" s="10"/>
      <c r="M1216" s="10"/>
      <c r="N1216" s="10"/>
      <c r="O1216" s="10"/>
      <c r="P1216" s="10"/>
      <c r="Q1216" s="10">
        <v>0</v>
      </c>
      <c r="R1216" s="10"/>
      <c r="S1216" s="10"/>
      <c r="T1216" s="10"/>
      <c r="U1216" s="10"/>
      <c r="V1216" s="10"/>
      <c r="W1216" s="10"/>
      <c r="X1216" s="10"/>
    </row>
    <row r="1217" spans="1:25" s="43" customFormat="1" ht="16.5" customHeight="1" x14ac:dyDescent="0.25">
      <c r="A1217" s="3" t="s">
        <v>261</v>
      </c>
      <c r="B1217" s="3" t="s">
        <v>334</v>
      </c>
      <c r="C1217" s="3"/>
      <c r="D1217" s="10">
        <v>15</v>
      </c>
      <c r="E1217" s="10"/>
      <c r="F1217" s="10"/>
      <c r="G1217" s="10"/>
      <c r="H1217" s="10"/>
      <c r="I1217" s="10">
        <v>20</v>
      </c>
      <c r="J1217" s="10">
        <v>20</v>
      </c>
      <c r="K1217" s="10"/>
      <c r="L1217" s="10"/>
      <c r="M1217" s="10"/>
      <c r="N1217" s="10"/>
      <c r="O1217" s="10"/>
      <c r="P1217" s="10"/>
      <c r="Q1217" s="10">
        <v>0</v>
      </c>
      <c r="R1217" s="10"/>
      <c r="S1217" s="10"/>
      <c r="T1217" s="10"/>
      <c r="U1217" s="10"/>
      <c r="V1217" s="10"/>
      <c r="W1217" s="10"/>
      <c r="X1217" s="10"/>
    </row>
    <row r="1218" spans="1:25" s="43" customFormat="1" ht="16.5" customHeight="1" x14ac:dyDescent="0.25">
      <c r="A1218" s="3" t="s">
        <v>261</v>
      </c>
      <c r="B1218" s="3" t="s">
        <v>335</v>
      </c>
      <c r="C1218" s="3"/>
      <c r="D1218" s="10">
        <v>1000</v>
      </c>
      <c r="E1218" s="10"/>
      <c r="F1218" s="10"/>
      <c r="G1218" s="10"/>
      <c r="H1218" s="10"/>
      <c r="I1218" s="10"/>
      <c r="J1218" s="10">
        <v>4964</v>
      </c>
      <c r="K1218" s="10">
        <v>19107</v>
      </c>
      <c r="L1218" s="10"/>
      <c r="M1218" s="10"/>
      <c r="N1218" s="10"/>
      <c r="O1218" s="10"/>
      <c r="P1218" s="10"/>
      <c r="Q1218" s="10">
        <v>0</v>
      </c>
      <c r="R1218" s="10"/>
      <c r="S1218" s="10"/>
      <c r="T1218" s="10"/>
      <c r="U1218" s="10">
        <v>2000</v>
      </c>
      <c r="V1218" s="10">
        <v>2000</v>
      </c>
      <c r="W1218" s="10"/>
      <c r="X1218" s="10"/>
    </row>
    <row r="1219" spans="1:25" s="43" customFormat="1" ht="16.5" customHeight="1" x14ac:dyDescent="0.25">
      <c r="A1219" s="3" t="s">
        <v>261</v>
      </c>
      <c r="B1219" s="3" t="s">
        <v>336</v>
      </c>
      <c r="C1219" s="3"/>
      <c r="D1219" s="10"/>
      <c r="E1219" s="10"/>
      <c r="F1219" s="10"/>
      <c r="G1219" s="10"/>
      <c r="H1219" s="10">
        <v>1102</v>
      </c>
      <c r="I1219" s="10">
        <v>284131</v>
      </c>
      <c r="J1219" s="10"/>
      <c r="K1219" s="10"/>
      <c r="L1219" s="10"/>
      <c r="M1219" s="10">
        <v>19283</v>
      </c>
      <c r="N1219" s="10">
        <v>2200</v>
      </c>
      <c r="O1219" s="10">
        <v>14103</v>
      </c>
      <c r="P1219" s="10">
        <v>13524</v>
      </c>
      <c r="Q1219" s="10">
        <v>0</v>
      </c>
      <c r="R1219" s="10">
        <v>5894</v>
      </c>
      <c r="S1219" s="10">
        <v>82585</v>
      </c>
      <c r="T1219" s="10">
        <v>1096</v>
      </c>
      <c r="U1219" s="10"/>
      <c r="V1219" s="10"/>
      <c r="W1219" s="10"/>
      <c r="X1219" s="10"/>
    </row>
    <row r="1220" spans="1:25" s="43" customFormat="1" ht="16.5" customHeight="1" x14ac:dyDescent="0.25">
      <c r="A1220" s="3" t="s">
        <v>261</v>
      </c>
      <c r="B1220" s="3" t="s">
        <v>337</v>
      </c>
      <c r="C1220" s="3"/>
      <c r="D1220" s="10">
        <v>2741</v>
      </c>
      <c r="E1220" s="10"/>
      <c r="F1220" s="10"/>
      <c r="G1220" s="10"/>
      <c r="H1220" s="10"/>
      <c r="I1220" s="10"/>
      <c r="J1220" s="10">
        <v>5813</v>
      </c>
      <c r="K1220" s="10"/>
      <c r="L1220" s="10"/>
      <c r="M1220" s="10"/>
      <c r="N1220" s="10"/>
      <c r="O1220" s="10"/>
      <c r="P1220" s="10"/>
      <c r="Q1220" s="10">
        <v>0</v>
      </c>
      <c r="R1220" s="10"/>
      <c r="S1220" s="10"/>
      <c r="T1220" s="10"/>
      <c r="U1220" s="10"/>
      <c r="V1220" s="10"/>
      <c r="W1220" s="10"/>
      <c r="X1220" s="10"/>
    </row>
    <row r="1221" spans="1:25" s="43" customFormat="1" ht="16.5" customHeight="1" x14ac:dyDescent="0.25">
      <c r="A1221" s="3" t="s">
        <v>261</v>
      </c>
      <c r="B1221" s="3" t="s">
        <v>1152</v>
      </c>
      <c r="C1221" s="3"/>
      <c r="D1221" s="10"/>
      <c r="E1221" s="10"/>
      <c r="F1221" s="10"/>
      <c r="G1221" s="10"/>
      <c r="H1221" s="10"/>
      <c r="I1221" s="10"/>
      <c r="J1221" s="10"/>
      <c r="K1221" s="10"/>
      <c r="L1221" s="10"/>
      <c r="M1221" s="10"/>
      <c r="N1221" s="10"/>
      <c r="O1221" s="10"/>
      <c r="P1221" s="10"/>
      <c r="Q1221" s="10"/>
      <c r="R1221" s="10">
        <v>3126</v>
      </c>
      <c r="S1221" s="10"/>
      <c r="T1221" s="10">
        <v>11394</v>
      </c>
      <c r="U1221" s="10"/>
      <c r="V1221" s="10"/>
      <c r="W1221" s="10"/>
      <c r="X1221" s="10"/>
    </row>
    <row r="1222" spans="1:25" s="43" customFormat="1" ht="16.5" customHeight="1" x14ac:dyDescent="0.25">
      <c r="A1222" s="3" t="s">
        <v>261</v>
      </c>
      <c r="B1222" s="3" t="s">
        <v>2645</v>
      </c>
      <c r="C1222" s="3"/>
      <c r="D1222" s="10"/>
      <c r="E1222" s="10"/>
      <c r="F1222" s="10"/>
      <c r="G1222" s="10"/>
      <c r="H1222" s="10"/>
      <c r="I1222" s="10"/>
      <c r="J1222" s="10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>
        <v>50</v>
      </c>
      <c r="X1222" s="10"/>
    </row>
    <row r="1223" spans="1:25" s="43" customFormat="1" ht="16.5" customHeight="1" x14ac:dyDescent="0.25">
      <c r="A1223" s="3" t="s">
        <v>261</v>
      </c>
      <c r="B1223" s="3" t="s">
        <v>338</v>
      </c>
      <c r="C1223" s="3"/>
      <c r="D1223" s="10"/>
      <c r="E1223" s="10">
        <v>8955</v>
      </c>
      <c r="F1223" s="10"/>
      <c r="G1223" s="10">
        <v>918</v>
      </c>
      <c r="H1223" s="10">
        <v>46</v>
      </c>
      <c r="I1223" s="10">
        <v>153</v>
      </c>
      <c r="J1223" s="10"/>
      <c r="K1223" s="10"/>
      <c r="L1223" s="10"/>
      <c r="M1223" s="10"/>
      <c r="N1223" s="10"/>
      <c r="O1223" s="10"/>
      <c r="P1223" s="10"/>
      <c r="Q1223" s="10">
        <v>0</v>
      </c>
      <c r="R1223" s="10"/>
      <c r="S1223" s="10"/>
      <c r="T1223" s="10"/>
      <c r="U1223" s="10"/>
      <c r="V1223" s="10"/>
      <c r="W1223" s="10"/>
      <c r="X1223" s="10"/>
    </row>
    <row r="1224" spans="1:25" s="43" customFormat="1" ht="16.5" customHeight="1" x14ac:dyDescent="0.25">
      <c r="A1224" s="3" t="s">
        <v>261</v>
      </c>
      <c r="B1224" s="3" t="s">
        <v>339</v>
      </c>
      <c r="C1224" s="3"/>
      <c r="D1224" s="10">
        <v>12975</v>
      </c>
      <c r="E1224" s="10">
        <v>6779</v>
      </c>
      <c r="F1224" s="10"/>
      <c r="G1224" s="10">
        <v>11000</v>
      </c>
      <c r="H1224" s="10"/>
      <c r="I1224" s="10"/>
      <c r="J1224" s="10"/>
      <c r="K1224" s="10">
        <v>785</v>
      </c>
      <c r="L1224" s="10"/>
      <c r="M1224" s="10"/>
      <c r="N1224" s="10"/>
      <c r="O1224" s="10"/>
      <c r="P1224" s="10"/>
      <c r="Q1224" s="10">
        <v>0</v>
      </c>
      <c r="R1224" s="10"/>
      <c r="S1224" s="10"/>
      <c r="T1224" s="10">
        <v>12172</v>
      </c>
      <c r="U1224" s="10"/>
      <c r="V1224" s="10"/>
      <c r="W1224" s="10"/>
      <c r="X1224" s="10"/>
    </row>
    <row r="1225" spans="1:25" s="43" customFormat="1" ht="16.5" customHeight="1" x14ac:dyDescent="0.25">
      <c r="A1225" s="3" t="s">
        <v>261</v>
      </c>
      <c r="B1225" s="22" t="s">
        <v>340</v>
      </c>
      <c r="C1225" s="3"/>
      <c r="D1225" s="10"/>
      <c r="E1225" s="10"/>
      <c r="F1225" s="10"/>
      <c r="G1225" s="10"/>
      <c r="H1225" s="10"/>
      <c r="I1225" s="10"/>
      <c r="J1225" s="10"/>
      <c r="K1225" s="10"/>
      <c r="L1225" s="10"/>
      <c r="M1225" s="10"/>
      <c r="N1225" s="10">
        <v>4000</v>
      </c>
      <c r="O1225" s="10"/>
      <c r="P1225" s="10"/>
      <c r="Q1225" s="10">
        <v>125</v>
      </c>
      <c r="R1225" s="10">
        <v>9500</v>
      </c>
      <c r="S1225" s="10">
        <v>6500</v>
      </c>
      <c r="T1225" s="10">
        <v>14500</v>
      </c>
      <c r="U1225" s="10"/>
      <c r="V1225" s="10"/>
      <c r="W1225" s="10"/>
      <c r="X1225" s="10"/>
    </row>
    <row r="1226" spans="1:25" s="43" customFormat="1" ht="16.5" customHeight="1" x14ac:dyDescent="0.25">
      <c r="A1226" s="3" t="s">
        <v>261</v>
      </c>
      <c r="B1226" s="3" t="s">
        <v>341</v>
      </c>
      <c r="C1226" s="3"/>
      <c r="D1226" s="10"/>
      <c r="E1226" s="10">
        <v>1130</v>
      </c>
      <c r="F1226" s="10">
        <v>11207</v>
      </c>
      <c r="G1226" s="10">
        <v>27147</v>
      </c>
      <c r="H1226" s="10">
        <v>10436</v>
      </c>
      <c r="I1226" s="10">
        <v>149</v>
      </c>
      <c r="J1226" s="10"/>
      <c r="K1226" s="10"/>
      <c r="L1226" s="10"/>
      <c r="M1226" s="10">
        <v>358</v>
      </c>
      <c r="N1226" s="10"/>
      <c r="O1226" s="10"/>
      <c r="P1226" s="10"/>
      <c r="Q1226" s="10">
        <v>0</v>
      </c>
      <c r="R1226" s="10">
        <v>12102</v>
      </c>
      <c r="S1226" s="10">
        <v>5237</v>
      </c>
      <c r="T1226" s="10">
        <v>19334</v>
      </c>
      <c r="U1226" s="10">
        <v>5566</v>
      </c>
      <c r="V1226" s="10">
        <v>63</v>
      </c>
      <c r="W1226" s="10">
        <v>700</v>
      </c>
      <c r="X1226" s="10"/>
    </row>
    <row r="1227" spans="1:25" s="43" customFormat="1" ht="16.5" customHeight="1" x14ac:dyDescent="0.25">
      <c r="A1227" s="7" t="s">
        <v>948</v>
      </c>
      <c r="B1227" s="7" t="s">
        <v>948</v>
      </c>
      <c r="C1227" s="7"/>
      <c r="D1227" s="9">
        <f t="shared" ref="D1227:O1227" si="14">SUM(D1021:D1226)</f>
        <v>1058633</v>
      </c>
      <c r="E1227" s="9">
        <f t="shared" si="14"/>
        <v>694696</v>
      </c>
      <c r="F1227" s="9">
        <f t="shared" si="14"/>
        <v>807072</v>
      </c>
      <c r="G1227" s="9">
        <f t="shared" si="14"/>
        <v>2035298</v>
      </c>
      <c r="H1227" s="9">
        <f t="shared" si="14"/>
        <v>1455315</v>
      </c>
      <c r="I1227" s="9">
        <f t="shared" si="14"/>
        <v>1396902</v>
      </c>
      <c r="J1227" s="9">
        <f t="shared" si="14"/>
        <v>1026774</v>
      </c>
      <c r="K1227" s="9">
        <f t="shared" si="14"/>
        <v>3282819</v>
      </c>
      <c r="L1227" s="9">
        <f t="shared" si="14"/>
        <v>1613846</v>
      </c>
      <c r="M1227" s="9">
        <f t="shared" si="14"/>
        <v>633069</v>
      </c>
      <c r="N1227" s="9">
        <f t="shared" si="14"/>
        <v>817035</v>
      </c>
      <c r="O1227" s="9">
        <f t="shared" si="14"/>
        <v>951840</v>
      </c>
      <c r="P1227" s="9">
        <f>SUM(P1019:P1226)</f>
        <v>619427</v>
      </c>
      <c r="Q1227" s="9">
        <v>426562</v>
      </c>
      <c r="R1227" s="9">
        <f>SUM(R1019:R1226)</f>
        <v>1091958</v>
      </c>
      <c r="S1227" s="9">
        <f t="shared" ref="S1227:W1227" si="15">SUM(S1016:S1226)</f>
        <v>1052451</v>
      </c>
      <c r="T1227" s="9">
        <f t="shared" si="15"/>
        <v>982412</v>
      </c>
      <c r="U1227" s="9">
        <f t="shared" si="15"/>
        <v>586650</v>
      </c>
      <c r="V1227" s="9">
        <f t="shared" si="15"/>
        <v>677895</v>
      </c>
      <c r="W1227" s="9">
        <f t="shared" si="15"/>
        <v>834806</v>
      </c>
      <c r="X1227" s="9">
        <f>SUM(X1016:X1226)</f>
        <v>552672</v>
      </c>
      <c r="Y1227" s="13" t="s">
        <v>936</v>
      </c>
    </row>
    <row r="1228" spans="1:25" s="43" customFormat="1" ht="16.5" customHeight="1" x14ac:dyDescent="0.25">
      <c r="A1228" s="3" t="s">
        <v>1372</v>
      </c>
      <c r="B1228" s="4" t="s">
        <v>10</v>
      </c>
      <c r="C1228" s="3"/>
      <c r="D1228" s="12"/>
      <c r="E1228" s="12"/>
      <c r="F1228" s="12"/>
      <c r="G1228" s="12"/>
      <c r="H1228" s="12"/>
      <c r="I1228" s="12"/>
      <c r="J1228" s="12"/>
      <c r="K1228" s="12"/>
      <c r="L1228" s="12"/>
      <c r="M1228" s="12"/>
      <c r="N1228" s="12"/>
      <c r="O1228" s="12">
        <v>305</v>
      </c>
      <c r="P1228" s="12"/>
      <c r="Q1228" s="12">
        <v>0</v>
      </c>
      <c r="R1228" s="12">
        <v>209</v>
      </c>
      <c r="S1228" s="12">
        <v>1500</v>
      </c>
      <c r="T1228" s="12">
        <v>750</v>
      </c>
      <c r="U1228" s="12"/>
      <c r="V1228" s="12"/>
      <c r="W1228" s="12">
        <v>4916</v>
      </c>
      <c r="X1228" s="12">
        <v>1800</v>
      </c>
      <c r="Y1228" s="44"/>
    </row>
    <row r="1229" spans="1:25" s="43" customFormat="1" ht="16.5" customHeight="1" x14ac:dyDescent="0.25">
      <c r="A1229" s="3" t="s">
        <v>1372</v>
      </c>
      <c r="B1229" s="3" t="s">
        <v>376</v>
      </c>
      <c r="C1229" s="3"/>
      <c r="D1229" s="12"/>
      <c r="E1229" s="12"/>
      <c r="F1229" s="12"/>
      <c r="G1229" s="12"/>
      <c r="H1229" s="12"/>
      <c r="I1229" s="12"/>
      <c r="J1229" s="12"/>
      <c r="K1229" s="12"/>
      <c r="L1229" s="12"/>
      <c r="M1229" s="12"/>
      <c r="N1229" s="12"/>
      <c r="O1229" s="12">
        <v>60</v>
      </c>
      <c r="P1229" s="12"/>
      <c r="Q1229" s="12">
        <v>0</v>
      </c>
      <c r="R1229" s="12"/>
      <c r="S1229" s="12"/>
      <c r="T1229" s="12"/>
      <c r="U1229" s="12"/>
      <c r="V1229" s="12"/>
      <c r="W1229" s="12">
        <v>0</v>
      </c>
      <c r="X1229" s="12"/>
      <c r="Y1229" s="44"/>
    </row>
    <row r="1230" spans="1:25" s="43" customFormat="1" ht="16.5" customHeight="1" x14ac:dyDescent="0.25">
      <c r="A1230" s="3" t="s">
        <v>1372</v>
      </c>
      <c r="B1230" s="3" t="s">
        <v>377</v>
      </c>
      <c r="C1230" s="3"/>
      <c r="D1230" s="12"/>
      <c r="E1230" s="12"/>
      <c r="F1230" s="12"/>
      <c r="G1230" s="12"/>
      <c r="H1230" s="12"/>
      <c r="I1230" s="12"/>
      <c r="J1230" s="12"/>
      <c r="K1230" s="12"/>
      <c r="L1230" s="12"/>
      <c r="M1230" s="12"/>
      <c r="N1230" s="12"/>
      <c r="O1230" s="12">
        <v>107</v>
      </c>
      <c r="P1230" s="12"/>
      <c r="Q1230" s="12">
        <v>0</v>
      </c>
      <c r="R1230" s="12">
        <v>60</v>
      </c>
      <c r="S1230" s="12"/>
      <c r="T1230" s="12"/>
      <c r="U1230" s="12"/>
      <c r="V1230" s="12"/>
      <c r="W1230" s="12">
        <v>0</v>
      </c>
      <c r="X1230" s="12"/>
      <c r="Y1230" s="44"/>
    </row>
    <row r="1231" spans="1:25" s="43" customFormat="1" ht="16.5" customHeight="1" x14ac:dyDescent="0.25">
      <c r="A1231" s="7" t="s">
        <v>950</v>
      </c>
      <c r="B1231" s="7" t="s">
        <v>950</v>
      </c>
      <c r="C1231" s="7"/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  <c r="T1231" s="9"/>
      <c r="U1231" s="9"/>
      <c r="V1231" s="9"/>
      <c r="W1231" s="9">
        <f>SUM(W1228:W1230)</f>
        <v>4916</v>
      </c>
      <c r="X1231" s="9">
        <f>SUM(X1228:X1230)</f>
        <v>1800</v>
      </c>
      <c r="Y1231" s="13" t="s">
        <v>936</v>
      </c>
    </row>
    <row r="1232" spans="1:25" s="43" customFormat="1" ht="16.5" customHeight="1" x14ac:dyDescent="0.25">
      <c r="A1232" s="3" t="s">
        <v>378</v>
      </c>
      <c r="B1232" s="3">
        <v>1348</v>
      </c>
      <c r="C1232" s="3"/>
      <c r="D1232" s="12"/>
      <c r="E1232" s="12"/>
      <c r="F1232" s="12"/>
      <c r="G1232" s="12"/>
      <c r="H1232" s="12"/>
      <c r="I1232" s="12"/>
      <c r="J1232" s="12"/>
      <c r="K1232" s="12"/>
      <c r="L1232" s="12"/>
      <c r="M1232" s="12"/>
      <c r="N1232" s="12"/>
      <c r="O1232" s="12"/>
      <c r="P1232" s="12"/>
      <c r="Q1232" s="12"/>
      <c r="R1232" s="12"/>
      <c r="S1232" s="12"/>
      <c r="T1232" s="12"/>
      <c r="U1232" s="12"/>
      <c r="V1232" s="12"/>
      <c r="W1232" s="12">
        <v>60</v>
      </c>
      <c r="X1232" s="12"/>
      <c r="Y1232" s="44"/>
    </row>
    <row r="1233" spans="1:25" s="43" customFormat="1" ht="16.5" customHeight="1" x14ac:dyDescent="0.25">
      <c r="A1233" s="3" t="s">
        <v>378</v>
      </c>
      <c r="B1233" s="3">
        <v>1351</v>
      </c>
      <c r="C1233" s="3"/>
      <c r="D1233" s="12"/>
      <c r="E1233" s="12"/>
      <c r="F1233" s="12"/>
      <c r="G1233" s="12"/>
      <c r="H1233" s="12"/>
      <c r="I1233" s="12"/>
      <c r="J1233" s="12"/>
      <c r="K1233" s="12"/>
      <c r="L1233" s="12"/>
      <c r="M1233" s="12"/>
      <c r="N1233" s="12"/>
      <c r="O1233" s="12"/>
      <c r="P1233" s="12"/>
      <c r="Q1233" s="12"/>
      <c r="R1233" s="12"/>
      <c r="S1233" s="12"/>
      <c r="T1233" s="12"/>
      <c r="U1233" s="12"/>
      <c r="V1233" s="12"/>
      <c r="W1233" s="12">
        <v>91</v>
      </c>
      <c r="X1233" s="12"/>
      <c r="Y1233" s="44"/>
    </row>
    <row r="1234" spans="1:25" s="43" customFormat="1" ht="16.5" customHeight="1" x14ac:dyDescent="0.25">
      <c r="A1234" s="3" t="s">
        <v>378</v>
      </c>
      <c r="B1234" s="3">
        <v>1359</v>
      </c>
      <c r="C1234" s="3"/>
      <c r="D1234" s="12"/>
      <c r="E1234" s="12"/>
      <c r="F1234" s="12"/>
      <c r="G1234" s="12"/>
      <c r="H1234" s="12"/>
      <c r="I1234" s="12"/>
      <c r="J1234" s="12"/>
      <c r="K1234" s="12"/>
      <c r="L1234" s="12"/>
      <c r="M1234" s="12"/>
      <c r="N1234" s="12"/>
      <c r="O1234" s="12"/>
      <c r="P1234" s="12"/>
      <c r="Q1234" s="12"/>
      <c r="R1234" s="12"/>
      <c r="S1234" s="12"/>
      <c r="T1234" s="12"/>
      <c r="U1234" s="12"/>
      <c r="V1234" s="12"/>
      <c r="W1234" s="12">
        <v>14</v>
      </c>
      <c r="X1234" s="12"/>
      <c r="Y1234" s="44"/>
    </row>
    <row r="1235" spans="1:25" s="43" customFormat="1" ht="16.5" customHeight="1" x14ac:dyDescent="0.25">
      <c r="A1235" s="3" t="s">
        <v>378</v>
      </c>
      <c r="B1235" s="3">
        <v>1381</v>
      </c>
      <c r="C1235" s="3"/>
      <c r="D1235" s="12"/>
      <c r="E1235" s="12"/>
      <c r="F1235" s="12"/>
      <c r="G1235" s="12"/>
      <c r="H1235" s="12"/>
      <c r="I1235" s="12"/>
      <c r="J1235" s="12"/>
      <c r="K1235" s="12"/>
      <c r="L1235" s="12"/>
      <c r="M1235" s="12"/>
      <c r="N1235" s="12"/>
      <c r="O1235" s="12"/>
      <c r="P1235" s="12"/>
      <c r="Q1235" s="12"/>
      <c r="R1235" s="12"/>
      <c r="S1235" s="12"/>
      <c r="T1235" s="12"/>
      <c r="U1235" s="12"/>
      <c r="V1235" s="12"/>
      <c r="W1235" s="12">
        <v>380</v>
      </c>
      <c r="X1235" s="12"/>
      <c r="Y1235" s="44"/>
    </row>
    <row r="1236" spans="1:25" s="43" customFormat="1" ht="16.5" customHeight="1" x14ac:dyDescent="0.25">
      <c r="A1236" s="3" t="s">
        <v>378</v>
      </c>
      <c r="B1236" s="3">
        <v>1473</v>
      </c>
      <c r="C1236" s="3"/>
      <c r="D1236" s="12"/>
      <c r="E1236" s="12"/>
      <c r="F1236" s="12"/>
      <c r="G1236" s="12"/>
      <c r="H1236" s="12"/>
      <c r="I1236" s="12"/>
      <c r="J1236" s="12"/>
      <c r="K1236" s="12"/>
      <c r="L1236" s="12"/>
      <c r="M1236" s="12"/>
      <c r="N1236" s="12"/>
      <c r="O1236" s="12"/>
      <c r="P1236" s="12"/>
      <c r="Q1236" s="12"/>
      <c r="R1236" s="12"/>
      <c r="S1236" s="12"/>
      <c r="T1236" s="12"/>
      <c r="U1236" s="12"/>
      <c r="V1236" s="12"/>
      <c r="W1236" s="12">
        <v>60</v>
      </c>
      <c r="X1236" s="12"/>
      <c r="Y1236" s="44"/>
    </row>
    <row r="1237" spans="1:25" s="43" customFormat="1" ht="16.5" customHeight="1" x14ac:dyDescent="0.25">
      <c r="A1237" s="3" t="s">
        <v>378</v>
      </c>
      <c r="B1237" s="3">
        <v>1708</v>
      </c>
      <c r="C1237" s="3"/>
      <c r="D1237" s="12"/>
      <c r="E1237" s="12"/>
      <c r="F1237" s="12"/>
      <c r="G1237" s="12"/>
      <c r="H1237" s="12"/>
      <c r="I1237" s="12"/>
      <c r="J1237" s="12"/>
      <c r="K1237" s="12"/>
      <c r="L1237" s="12"/>
      <c r="M1237" s="12"/>
      <c r="N1237" s="12"/>
      <c r="O1237" s="12"/>
      <c r="P1237" s="12"/>
      <c r="Q1237" s="12"/>
      <c r="R1237" s="12"/>
      <c r="S1237" s="12"/>
      <c r="T1237" s="12"/>
      <c r="U1237" s="12"/>
      <c r="V1237" s="12"/>
      <c r="W1237" s="12">
        <v>59</v>
      </c>
      <c r="X1237" s="12"/>
      <c r="Y1237" s="44"/>
    </row>
    <row r="1238" spans="1:25" s="43" customFormat="1" ht="16.5" customHeight="1" x14ac:dyDescent="0.25">
      <c r="A1238" s="3" t="s">
        <v>378</v>
      </c>
      <c r="B1238" s="5" t="s">
        <v>1153</v>
      </c>
      <c r="C1238" s="5"/>
      <c r="D1238" s="10"/>
      <c r="E1238" s="10"/>
      <c r="F1238" s="10"/>
      <c r="G1238" s="10"/>
      <c r="H1238" s="10"/>
      <c r="I1238" s="10"/>
      <c r="J1238" s="10"/>
      <c r="K1238" s="10"/>
      <c r="L1238" s="10"/>
      <c r="M1238" s="10"/>
      <c r="N1238" s="10"/>
      <c r="O1238" s="10"/>
      <c r="P1238" s="10"/>
      <c r="Q1238" s="10"/>
      <c r="R1238" s="10">
        <v>20000</v>
      </c>
      <c r="S1238" s="10">
        <v>20000</v>
      </c>
      <c r="T1238" s="10"/>
      <c r="U1238" s="10"/>
      <c r="V1238" s="10"/>
      <c r="W1238" s="10"/>
      <c r="X1238" s="10"/>
    </row>
    <row r="1239" spans="1:25" s="43" customFormat="1" ht="16.5" customHeight="1" x14ac:dyDescent="0.25">
      <c r="A1239" s="3" t="s">
        <v>378</v>
      </c>
      <c r="B1239" s="3" t="s">
        <v>1373</v>
      </c>
      <c r="C1239" s="3"/>
      <c r="D1239" s="12"/>
      <c r="E1239" s="12"/>
      <c r="F1239" s="12"/>
      <c r="G1239" s="12"/>
      <c r="H1239" s="12"/>
      <c r="I1239" s="12"/>
      <c r="J1239" s="12"/>
      <c r="K1239" s="12"/>
      <c r="L1239" s="12"/>
      <c r="M1239" s="12"/>
      <c r="N1239" s="12"/>
      <c r="O1239" s="12"/>
      <c r="P1239" s="12"/>
      <c r="Q1239" s="12"/>
      <c r="R1239" s="12"/>
      <c r="S1239" s="12">
        <v>10</v>
      </c>
      <c r="T1239" s="12">
        <v>200</v>
      </c>
      <c r="U1239" s="12"/>
      <c r="V1239" s="12"/>
      <c r="W1239" s="12"/>
      <c r="X1239" s="12"/>
    </row>
    <row r="1240" spans="1:25" s="43" customFormat="1" ht="16.5" customHeight="1" x14ac:dyDescent="0.25">
      <c r="A1240" s="3" t="s">
        <v>378</v>
      </c>
      <c r="B1240" s="5" t="s">
        <v>379</v>
      </c>
      <c r="C1240" s="5"/>
      <c r="D1240" s="10">
        <v>3000</v>
      </c>
      <c r="E1240" s="10"/>
      <c r="F1240" s="10"/>
      <c r="G1240" s="10"/>
      <c r="H1240" s="10"/>
      <c r="I1240" s="10"/>
      <c r="J1240" s="10"/>
      <c r="K1240" s="10"/>
      <c r="L1240" s="10"/>
      <c r="M1240" s="10"/>
      <c r="N1240" s="10"/>
      <c r="O1240" s="10"/>
      <c r="P1240" s="10"/>
      <c r="Q1240" s="10">
        <v>0</v>
      </c>
      <c r="R1240" s="10"/>
      <c r="S1240" s="10"/>
      <c r="T1240" s="10"/>
      <c r="U1240" s="10"/>
      <c r="V1240" s="10"/>
      <c r="W1240" s="10"/>
      <c r="X1240" s="10"/>
      <c r="Y1240" s="44"/>
    </row>
    <row r="1241" spans="1:25" s="43" customFormat="1" ht="16.5" customHeight="1" x14ac:dyDescent="0.25">
      <c r="A1241" s="3" t="s">
        <v>378</v>
      </c>
      <c r="B1241" s="5" t="s">
        <v>380</v>
      </c>
      <c r="C1241" s="5"/>
      <c r="D1241" s="10">
        <v>99000</v>
      </c>
      <c r="E1241" s="10"/>
      <c r="F1241" s="10">
        <v>2000</v>
      </c>
      <c r="G1241" s="10"/>
      <c r="H1241" s="10">
        <v>4500</v>
      </c>
      <c r="I1241" s="10">
        <v>46500</v>
      </c>
      <c r="J1241" s="10"/>
      <c r="K1241" s="10"/>
      <c r="L1241" s="10">
        <v>25170</v>
      </c>
      <c r="M1241" s="10"/>
      <c r="N1241" s="10">
        <v>200</v>
      </c>
      <c r="O1241" s="10"/>
      <c r="P1241" s="10"/>
      <c r="Q1241" s="10">
        <v>0</v>
      </c>
      <c r="R1241" s="10"/>
      <c r="S1241" s="10"/>
      <c r="T1241" s="10"/>
      <c r="U1241" s="10"/>
      <c r="V1241" s="10">
        <v>2260</v>
      </c>
      <c r="W1241" s="10"/>
      <c r="X1241" s="10"/>
    </row>
    <row r="1242" spans="1:25" s="43" customFormat="1" ht="16.5" customHeight="1" x14ac:dyDescent="0.25">
      <c r="A1242" s="3" t="s">
        <v>378</v>
      </c>
      <c r="B1242" s="3" t="s">
        <v>386</v>
      </c>
      <c r="C1242" s="3"/>
      <c r="D1242" s="10"/>
      <c r="E1242" s="10"/>
      <c r="F1242" s="10"/>
      <c r="G1242" s="10"/>
      <c r="H1242" s="10"/>
      <c r="I1242" s="10"/>
      <c r="J1242" s="10"/>
      <c r="K1242" s="10"/>
      <c r="L1242" s="10"/>
      <c r="M1242" s="10"/>
      <c r="N1242" s="10"/>
      <c r="O1242" s="10">
        <v>115000</v>
      </c>
      <c r="P1242" s="10"/>
      <c r="Q1242" s="10">
        <v>0</v>
      </c>
      <c r="R1242" s="10"/>
      <c r="S1242" s="10"/>
      <c r="T1242" s="10"/>
      <c r="U1242" s="10"/>
      <c r="V1242" s="10"/>
      <c r="W1242" s="10"/>
      <c r="X1242" s="10"/>
    </row>
    <row r="1243" spans="1:25" s="43" customFormat="1" ht="16.5" customHeight="1" x14ac:dyDescent="0.25">
      <c r="A1243" s="3" t="s">
        <v>378</v>
      </c>
      <c r="B1243" s="3" t="s">
        <v>2845</v>
      </c>
      <c r="C1243" s="3"/>
      <c r="D1243" s="10"/>
      <c r="E1243" s="10"/>
      <c r="F1243" s="10"/>
      <c r="G1243" s="10"/>
      <c r="H1243" s="10"/>
      <c r="I1243" s="10"/>
      <c r="J1243" s="10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>
        <v>16000</v>
      </c>
    </row>
    <row r="1244" spans="1:25" s="43" customFormat="1" ht="16.5" customHeight="1" x14ac:dyDescent="0.25">
      <c r="A1244" s="3" t="s">
        <v>378</v>
      </c>
      <c r="B1244" s="3" t="s">
        <v>1154</v>
      </c>
      <c r="C1244" s="3"/>
      <c r="D1244" s="10"/>
      <c r="E1244" s="10"/>
      <c r="F1244" s="10"/>
      <c r="G1244" s="10"/>
      <c r="H1244" s="10"/>
      <c r="I1244" s="10"/>
      <c r="J1244" s="10"/>
      <c r="K1244" s="10"/>
      <c r="L1244" s="10"/>
      <c r="M1244" s="10"/>
      <c r="N1244" s="10"/>
      <c r="O1244" s="10"/>
      <c r="P1244" s="10"/>
      <c r="Q1244" s="10"/>
      <c r="R1244" s="10">
        <v>500000</v>
      </c>
      <c r="S1244" s="10">
        <v>500000</v>
      </c>
      <c r="T1244" s="10"/>
      <c r="U1244" s="10"/>
      <c r="V1244" s="10"/>
      <c r="W1244" s="10"/>
      <c r="X1244" s="10"/>
    </row>
    <row r="1245" spans="1:25" s="43" customFormat="1" ht="16.5" customHeight="1" x14ac:dyDescent="0.25">
      <c r="A1245" s="3" t="s">
        <v>378</v>
      </c>
      <c r="B1245" s="3" t="s">
        <v>1741</v>
      </c>
      <c r="C1245" s="3"/>
      <c r="D1245" s="10"/>
      <c r="E1245" s="10"/>
      <c r="F1245" s="10"/>
      <c r="G1245" s="10"/>
      <c r="H1245" s="10"/>
      <c r="I1245" s="10"/>
      <c r="J1245" s="10"/>
      <c r="K1245" s="10"/>
      <c r="L1245" s="10"/>
      <c r="M1245" s="10"/>
      <c r="N1245" s="10"/>
      <c r="O1245" s="10">
        <v>117</v>
      </c>
      <c r="P1245" s="10"/>
      <c r="Q1245" s="10">
        <v>0</v>
      </c>
      <c r="R1245" s="10"/>
      <c r="S1245" s="10"/>
      <c r="T1245" s="10"/>
      <c r="U1245" s="10"/>
      <c r="V1245" s="10"/>
      <c r="W1245" s="10"/>
      <c r="X1245" s="10"/>
    </row>
    <row r="1246" spans="1:25" s="43" customFormat="1" ht="16.5" customHeight="1" x14ac:dyDescent="0.25">
      <c r="A1246" s="3" t="s">
        <v>378</v>
      </c>
      <c r="B1246" s="3" t="s">
        <v>1742</v>
      </c>
      <c r="C1246" s="3"/>
      <c r="D1246" s="10"/>
      <c r="E1246" s="10"/>
      <c r="F1246" s="10"/>
      <c r="G1246" s="10"/>
      <c r="H1246" s="10"/>
      <c r="I1246" s="10"/>
      <c r="J1246" s="10"/>
      <c r="K1246" s="10"/>
      <c r="L1246" s="10"/>
      <c r="M1246" s="10"/>
      <c r="N1246" s="10"/>
      <c r="O1246" s="10">
        <v>33</v>
      </c>
      <c r="P1246" s="10"/>
      <c r="Q1246" s="10">
        <v>0</v>
      </c>
      <c r="R1246" s="10"/>
      <c r="S1246" s="10"/>
      <c r="T1246" s="10"/>
      <c r="U1246" s="10"/>
      <c r="V1246" s="10"/>
      <c r="W1246" s="10"/>
      <c r="X1246" s="10"/>
    </row>
    <row r="1247" spans="1:25" s="43" customFormat="1" ht="16.5" customHeight="1" x14ac:dyDescent="0.25">
      <c r="A1247" s="3" t="s">
        <v>378</v>
      </c>
      <c r="B1247" s="3" t="s">
        <v>1743</v>
      </c>
      <c r="C1247" s="3"/>
      <c r="D1247" s="10"/>
      <c r="E1247" s="10"/>
      <c r="F1247" s="10"/>
      <c r="G1247" s="10"/>
      <c r="H1247" s="10"/>
      <c r="I1247" s="10"/>
      <c r="J1247" s="10"/>
      <c r="K1247" s="10"/>
      <c r="L1247" s="10"/>
      <c r="M1247" s="10"/>
      <c r="N1247" s="10"/>
      <c r="O1247" s="10">
        <v>104</v>
      </c>
      <c r="P1247" s="10"/>
      <c r="Q1247" s="10">
        <v>0</v>
      </c>
      <c r="R1247" s="10"/>
      <c r="S1247" s="10"/>
      <c r="T1247" s="10"/>
      <c r="U1247" s="10"/>
      <c r="V1247" s="10"/>
      <c r="W1247" s="10"/>
      <c r="X1247" s="10"/>
    </row>
    <row r="1248" spans="1:25" s="43" customFormat="1" ht="16.5" customHeight="1" x14ac:dyDescent="0.25">
      <c r="A1248" s="3" t="s">
        <v>378</v>
      </c>
      <c r="B1248" s="3" t="s">
        <v>1744</v>
      </c>
      <c r="C1248" s="3"/>
      <c r="D1248" s="10"/>
      <c r="E1248" s="10"/>
      <c r="F1248" s="10"/>
      <c r="G1248" s="10"/>
      <c r="H1248" s="10"/>
      <c r="I1248" s="10"/>
      <c r="J1248" s="10"/>
      <c r="K1248" s="10"/>
      <c r="L1248" s="10"/>
      <c r="M1248" s="10"/>
      <c r="N1248" s="10"/>
      <c r="O1248" s="10">
        <v>104</v>
      </c>
      <c r="P1248" s="10"/>
      <c r="Q1248" s="10">
        <v>0</v>
      </c>
      <c r="R1248" s="10"/>
      <c r="S1248" s="10"/>
      <c r="T1248" s="10"/>
      <c r="U1248" s="10"/>
      <c r="V1248" s="10"/>
      <c r="W1248" s="10"/>
      <c r="X1248" s="10"/>
    </row>
    <row r="1249" spans="1:24" s="43" customFormat="1" ht="16.5" customHeight="1" x14ac:dyDescent="0.25">
      <c r="A1249" s="3" t="s">
        <v>378</v>
      </c>
      <c r="B1249" s="3" t="s">
        <v>1155</v>
      </c>
      <c r="C1249" s="3"/>
      <c r="D1249" s="10"/>
      <c r="E1249" s="10"/>
      <c r="F1249" s="10"/>
      <c r="G1249" s="10"/>
      <c r="H1249" s="10"/>
      <c r="I1249" s="10"/>
      <c r="J1249" s="10"/>
      <c r="K1249" s="10"/>
      <c r="L1249" s="10"/>
      <c r="M1249" s="10"/>
      <c r="N1249" s="10"/>
      <c r="O1249" s="10"/>
      <c r="P1249" s="10"/>
      <c r="Q1249" s="10"/>
      <c r="R1249" s="10">
        <v>10000</v>
      </c>
      <c r="S1249" s="10">
        <v>10000</v>
      </c>
      <c r="T1249" s="10"/>
      <c r="U1249" s="10"/>
      <c r="V1249" s="10"/>
      <c r="W1249" s="10"/>
      <c r="X1249" s="10"/>
    </row>
    <row r="1250" spans="1:24" s="43" customFormat="1" ht="16.5" customHeight="1" x14ac:dyDescent="0.25">
      <c r="A1250" s="3" t="s">
        <v>378</v>
      </c>
      <c r="B1250" s="3" t="s">
        <v>387</v>
      </c>
      <c r="C1250" s="3"/>
      <c r="D1250" s="10"/>
      <c r="E1250" s="10"/>
      <c r="F1250" s="10"/>
      <c r="G1250" s="10"/>
      <c r="H1250" s="10"/>
      <c r="I1250" s="10"/>
      <c r="J1250" s="10"/>
      <c r="K1250" s="10"/>
      <c r="L1250" s="10"/>
      <c r="M1250" s="10"/>
      <c r="N1250" s="10"/>
      <c r="O1250" s="10">
        <v>1144</v>
      </c>
      <c r="P1250" s="10"/>
      <c r="Q1250" s="10">
        <v>0</v>
      </c>
      <c r="R1250" s="10"/>
      <c r="S1250" s="10"/>
      <c r="T1250" s="10"/>
      <c r="U1250" s="10"/>
      <c r="V1250" s="10"/>
      <c r="W1250" s="10"/>
      <c r="X1250" s="10"/>
    </row>
    <row r="1251" spans="1:24" s="43" customFormat="1" ht="16.5" customHeight="1" x14ac:dyDescent="0.25">
      <c r="A1251" s="3" t="s">
        <v>378</v>
      </c>
      <c r="B1251" s="5" t="s">
        <v>381</v>
      </c>
      <c r="C1251" s="5"/>
      <c r="D1251" s="10">
        <v>1000</v>
      </c>
      <c r="E1251" s="10"/>
      <c r="F1251" s="10"/>
      <c r="G1251" s="10"/>
      <c r="H1251" s="10"/>
      <c r="I1251" s="10"/>
      <c r="J1251" s="10"/>
      <c r="K1251" s="10"/>
      <c r="L1251" s="10">
        <v>170</v>
      </c>
      <c r="M1251" s="10"/>
      <c r="N1251" s="10"/>
      <c r="O1251" s="10"/>
      <c r="P1251" s="10"/>
      <c r="Q1251" s="10">
        <v>0</v>
      </c>
      <c r="R1251" s="10"/>
      <c r="S1251" s="10"/>
      <c r="T1251" s="10"/>
      <c r="U1251" s="10"/>
      <c r="V1251" s="10"/>
      <c r="W1251" s="10"/>
      <c r="X1251" s="10"/>
    </row>
    <row r="1252" spans="1:24" s="43" customFormat="1" ht="16.5" customHeight="1" x14ac:dyDescent="0.25">
      <c r="A1252" s="3" t="s">
        <v>378</v>
      </c>
      <c r="B1252" s="11" t="s">
        <v>382</v>
      </c>
      <c r="C1252" s="11"/>
      <c r="D1252" s="10">
        <v>157000</v>
      </c>
      <c r="E1252" s="10"/>
      <c r="F1252" s="10">
        <v>50000</v>
      </c>
      <c r="G1252" s="10">
        <v>140000</v>
      </c>
      <c r="H1252" s="10">
        <v>456000</v>
      </c>
      <c r="I1252" s="10">
        <v>190000</v>
      </c>
      <c r="J1252" s="10">
        <v>300</v>
      </c>
      <c r="K1252" s="10">
        <v>573000</v>
      </c>
      <c r="L1252" s="10">
        <v>246454</v>
      </c>
      <c r="M1252" s="10">
        <v>150900</v>
      </c>
      <c r="N1252" s="10">
        <v>306788</v>
      </c>
      <c r="O1252" s="10">
        <v>499595</v>
      </c>
      <c r="P1252" s="10">
        <v>100800</v>
      </c>
      <c r="Q1252" s="10">
        <v>0</v>
      </c>
      <c r="R1252" s="10">
        <v>2231982</v>
      </c>
      <c r="S1252" s="10">
        <v>44544336</v>
      </c>
      <c r="T1252" s="10">
        <v>831176</v>
      </c>
      <c r="U1252" s="10">
        <v>398335</v>
      </c>
      <c r="V1252" s="10">
        <v>359500</v>
      </c>
      <c r="W1252" s="10">
        <v>155410</v>
      </c>
      <c r="X1252" s="10">
        <v>387477</v>
      </c>
    </row>
    <row r="1253" spans="1:24" s="43" customFormat="1" ht="16.5" customHeight="1" x14ac:dyDescent="0.25">
      <c r="A1253" s="3" t="s">
        <v>378</v>
      </c>
      <c r="B1253" s="11" t="s">
        <v>1374</v>
      </c>
      <c r="C1253" s="11"/>
      <c r="D1253" s="10"/>
      <c r="E1253" s="10"/>
      <c r="F1253" s="10"/>
      <c r="G1253" s="10"/>
      <c r="H1253" s="10"/>
      <c r="I1253" s="10"/>
      <c r="J1253" s="10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>
        <v>33000</v>
      </c>
      <c r="U1253" s="10"/>
      <c r="V1253" s="10"/>
      <c r="W1253" s="10"/>
      <c r="X1253" s="10"/>
    </row>
    <row r="1254" spans="1:24" s="43" customFormat="1" ht="16.5" customHeight="1" x14ac:dyDescent="0.25">
      <c r="A1254" s="3" t="s">
        <v>378</v>
      </c>
      <c r="B1254" s="11" t="s">
        <v>1156</v>
      </c>
      <c r="C1254" s="11"/>
      <c r="D1254" s="10"/>
      <c r="E1254" s="10"/>
      <c r="F1254" s="10"/>
      <c r="G1254" s="10"/>
      <c r="H1254" s="10"/>
      <c r="I1254" s="10"/>
      <c r="J1254" s="10"/>
      <c r="K1254" s="10"/>
      <c r="L1254" s="10"/>
      <c r="M1254" s="10"/>
      <c r="N1254" s="10"/>
      <c r="O1254" s="10"/>
      <c r="P1254" s="10"/>
      <c r="Q1254" s="10"/>
      <c r="R1254" s="10">
        <v>10000</v>
      </c>
      <c r="S1254" s="10">
        <v>10000</v>
      </c>
      <c r="T1254" s="10"/>
      <c r="U1254" s="10"/>
      <c r="V1254" s="10"/>
      <c r="W1254" s="10"/>
      <c r="X1254" s="10"/>
    </row>
    <row r="1255" spans="1:24" s="43" customFormat="1" ht="16.5" customHeight="1" x14ac:dyDescent="0.25">
      <c r="A1255" s="3" t="s">
        <v>378</v>
      </c>
      <c r="B1255" s="11" t="s">
        <v>1157</v>
      </c>
      <c r="C1255" s="11"/>
      <c r="D1255" s="10"/>
      <c r="E1255" s="10"/>
      <c r="F1255" s="10"/>
      <c r="G1255" s="10"/>
      <c r="H1255" s="10"/>
      <c r="I1255" s="10"/>
      <c r="J1255" s="10"/>
      <c r="K1255" s="10"/>
      <c r="L1255" s="10"/>
      <c r="M1255" s="10"/>
      <c r="N1255" s="10"/>
      <c r="O1255" s="10"/>
      <c r="P1255" s="10"/>
      <c r="Q1255" s="10"/>
      <c r="R1255" s="10">
        <v>10000</v>
      </c>
      <c r="S1255" s="10">
        <v>10000</v>
      </c>
      <c r="T1255" s="10"/>
      <c r="U1255" s="10"/>
      <c r="V1255" s="10"/>
      <c r="W1255" s="10"/>
      <c r="X1255" s="10"/>
    </row>
    <row r="1256" spans="1:24" s="43" customFormat="1" ht="16.5" customHeight="1" x14ac:dyDescent="0.25">
      <c r="A1256" s="3" t="s">
        <v>378</v>
      </c>
      <c r="B1256" s="11" t="s">
        <v>1158</v>
      </c>
      <c r="C1256" s="11"/>
      <c r="D1256" s="10"/>
      <c r="E1256" s="10"/>
      <c r="F1256" s="10"/>
      <c r="G1256" s="10"/>
      <c r="H1256" s="10"/>
      <c r="I1256" s="10"/>
      <c r="J1256" s="10"/>
      <c r="K1256" s="10"/>
      <c r="L1256" s="10"/>
      <c r="M1256" s="10"/>
      <c r="N1256" s="10"/>
      <c r="O1256" s="10"/>
      <c r="P1256" s="10"/>
      <c r="Q1256" s="10"/>
      <c r="R1256" s="10">
        <v>300000</v>
      </c>
      <c r="S1256" s="10">
        <v>300000</v>
      </c>
      <c r="T1256" s="10"/>
      <c r="U1256" s="10"/>
      <c r="V1256" s="10"/>
      <c r="W1256" s="10"/>
      <c r="X1256" s="10"/>
    </row>
    <row r="1257" spans="1:24" s="43" customFormat="1" ht="16.5" customHeight="1" x14ac:dyDescent="0.25">
      <c r="A1257" s="3" t="s">
        <v>378</v>
      </c>
      <c r="B1257" s="11" t="s">
        <v>1635</v>
      </c>
      <c r="C1257" s="11"/>
      <c r="D1257" s="10"/>
      <c r="E1257" s="10"/>
      <c r="F1257" s="10"/>
      <c r="G1257" s="10"/>
      <c r="H1257" s="10"/>
      <c r="I1257" s="10"/>
      <c r="J1257" s="10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>
        <v>1196575</v>
      </c>
      <c r="V1257" s="10">
        <v>1663000</v>
      </c>
      <c r="W1257" s="10">
        <v>1933000</v>
      </c>
      <c r="X1257" s="10">
        <v>1102500</v>
      </c>
    </row>
    <row r="1258" spans="1:24" s="43" customFormat="1" ht="16.5" customHeight="1" x14ac:dyDescent="0.25">
      <c r="A1258" s="3" t="s">
        <v>378</v>
      </c>
      <c r="B1258" s="11" t="s">
        <v>388</v>
      </c>
      <c r="C1258" s="11"/>
      <c r="D1258" s="10"/>
      <c r="E1258" s="10"/>
      <c r="F1258" s="10"/>
      <c r="G1258" s="10"/>
      <c r="H1258" s="10"/>
      <c r="I1258" s="10"/>
      <c r="J1258" s="10"/>
      <c r="K1258" s="10"/>
      <c r="L1258" s="10">
        <v>220</v>
      </c>
      <c r="M1258" s="10"/>
      <c r="N1258" s="10"/>
      <c r="O1258" s="10">
        <v>208</v>
      </c>
      <c r="P1258" s="10"/>
      <c r="Q1258" s="10">
        <v>0</v>
      </c>
      <c r="R1258" s="10"/>
      <c r="S1258" s="10"/>
      <c r="T1258" s="10"/>
      <c r="U1258" s="10"/>
      <c r="V1258" s="10"/>
      <c r="W1258" s="10"/>
      <c r="X1258" s="10"/>
    </row>
    <row r="1259" spans="1:24" s="43" customFormat="1" ht="16.5" customHeight="1" x14ac:dyDescent="0.25">
      <c r="A1259" s="3" t="s">
        <v>378</v>
      </c>
      <c r="B1259" s="5" t="s">
        <v>383</v>
      </c>
      <c r="C1259" s="5"/>
      <c r="D1259" s="10">
        <v>30025</v>
      </c>
      <c r="E1259" s="10"/>
      <c r="F1259" s="10"/>
      <c r="G1259" s="10"/>
      <c r="H1259" s="10">
        <v>206000</v>
      </c>
      <c r="I1259" s="10"/>
      <c r="J1259" s="10"/>
      <c r="K1259" s="10">
        <v>1000</v>
      </c>
      <c r="L1259" s="10">
        <v>9080</v>
      </c>
      <c r="M1259" s="10">
        <v>43500</v>
      </c>
      <c r="N1259" s="10">
        <v>296800</v>
      </c>
      <c r="O1259" s="10">
        <v>56000</v>
      </c>
      <c r="P1259" s="10">
        <v>66700</v>
      </c>
      <c r="Q1259" s="10">
        <v>51100</v>
      </c>
      <c r="R1259" s="10">
        <v>24010</v>
      </c>
      <c r="S1259" s="10">
        <v>76270</v>
      </c>
      <c r="T1259" s="10">
        <v>280200</v>
      </c>
      <c r="U1259" s="10">
        <v>68110</v>
      </c>
      <c r="V1259" s="10">
        <v>265000</v>
      </c>
      <c r="W1259" s="10">
        <v>153793</v>
      </c>
      <c r="X1259" s="10">
        <v>54739</v>
      </c>
    </row>
    <row r="1260" spans="1:24" s="43" customFormat="1" ht="16.5" customHeight="1" x14ac:dyDescent="0.25">
      <c r="A1260" s="3" t="s">
        <v>378</v>
      </c>
      <c r="B1260" s="4" t="s">
        <v>10</v>
      </c>
      <c r="C1260" s="5"/>
      <c r="D1260" s="10">
        <v>2500</v>
      </c>
      <c r="E1260" s="10"/>
      <c r="F1260" s="10"/>
      <c r="G1260" s="10"/>
      <c r="H1260" s="10"/>
      <c r="I1260" s="10"/>
      <c r="J1260" s="10"/>
      <c r="K1260" s="10"/>
      <c r="L1260" s="10">
        <v>320</v>
      </c>
      <c r="M1260" s="10"/>
      <c r="N1260" s="10">
        <v>200</v>
      </c>
      <c r="O1260" s="10"/>
      <c r="P1260" s="10"/>
      <c r="Q1260" s="10">
        <v>200</v>
      </c>
      <c r="R1260" s="10">
        <v>11</v>
      </c>
      <c r="S1260" s="10">
        <v>1036</v>
      </c>
      <c r="T1260" s="10"/>
      <c r="U1260" s="10"/>
      <c r="V1260" s="10">
        <v>2000</v>
      </c>
      <c r="W1260" s="10">
        <v>2000</v>
      </c>
      <c r="X1260" s="10"/>
    </row>
    <row r="1261" spans="1:24" s="43" customFormat="1" ht="16.5" customHeight="1" x14ac:dyDescent="0.25">
      <c r="A1261" s="3" t="s">
        <v>378</v>
      </c>
      <c r="B1261" s="5" t="s">
        <v>2247</v>
      </c>
      <c r="C1261" s="5"/>
      <c r="D1261" s="10"/>
      <c r="E1261" s="10"/>
      <c r="F1261" s="10"/>
      <c r="G1261" s="10"/>
      <c r="H1261" s="10"/>
      <c r="I1261" s="10"/>
      <c r="J1261" s="10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>
        <v>875</v>
      </c>
      <c r="W1261" s="10">
        <v>16580</v>
      </c>
      <c r="X1261" s="10">
        <v>935</v>
      </c>
    </row>
    <row r="1262" spans="1:24" s="43" customFormat="1" ht="16.5" customHeight="1" x14ac:dyDescent="0.25">
      <c r="A1262" s="3" t="s">
        <v>378</v>
      </c>
      <c r="B1262" s="5" t="s">
        <v>1054</v>
      </c>
      <c r="C1262" s="5"/>
      <c r="D1262" s="10"/>
      <c r="E1262" s="10"/>
      <c r="F1262" s="10"/>
      <c r="G1262" s="10"/>
      <c r="H1262" s="10"/>
      <c r="I1262" s="10"/>
      <c r="J1262" s="10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>
        <v>50000</v>
      </c>
    </row>
    <row r="1263" spans="1:24" s="43" customFormat="1" ht="16.5" customHeight="1" x14ac:dyDescent="0.25">
      <c r="A1263" s="3" t="s">
        <v>378</v>
      </c>
      <c r="B1263" s="5" t="s">
        <v>384</v>
      </c>
      <c r="C1263" s="5"/>
      <c r="D1263" s="10"/>
      <c r="E1263" s="10"/>
      <c r="F1263" s="10"/>
      <c r="G1263" s="10"/>
      <c r="H1263" s="10"/>
      <c r="I1263" s="10"/>
      <c r="J1263" s="10"/>
      <c r="K1263" s="10"/>
      <c r="L1263" s="10"/>
      <c r="M1263" s="10"/>
      <c r="N1263" s="10">
        <v>15</v>
      </c>
      <c r="O1263" s="10"/>
      <c r="P1263" s="10"/>
      <c r="Q1263" s="10">
        <v>0</v>
      </c>
      <c r="R1263" s="10"/>
      <c r="S1263" s="10"/>
      <c r="T1263" s="10"/>
      <c r="U1263" s="10"/>
      <c r="V1263" s="10"/>
      <c r="W1263" s="10"/>
      <c r="X1263" s="10"/>
    </row>
    <row r="1264" spans="1:24" s="43" customFormat="1" ht="16.5" customHeight="1" x14ac:dyDescent="0.25">
      <c r="A1264" s="3" t="s">
        <v>378</v>
      </c>
      <c r="B1264" s="5" t="s">
        <v>1375</v>
      </c>
      <c r="C1264" s="5"/>
      <c r="D1264" s="10"/>
      <c r="E1264" s="10"/>
      <c r="F1264" s="10"/>
      <c r="G1264" s="10"/>
      <c r="H1264" s="10"/>
      <c r="I1264" s="10"/>
      <c r="J1264" s="10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>
        <v>28000</v>
      </c>
      <c r="U1264" s="10">
        <v>43952</v>
      </c>
      <c r="V1264" s="10">
        <v>55808</v>
      </c>
      <c r="W1264" s="10">
        <v>41945</v>
      </c>
      <c r="X1264" s="10">
        <v>21500</v>
      </c>
    </row>
    <row r="1265" spans="1:25" s="43" customFormat="1" ht="16.5" customHeight="1" x14ac:dyDescent="0.25">
      <c r="A1265" s="3" t="s">
        <v>378</v>
      </c>
      <c r="B1265" s="5" t="s">
        <v>1376</v>
      </c>
      <c r="C1265" s="5"/>
      <c r="D1265" s="10"/>
      <c r="E1265" s="10"/>
      <c r="F1265" s="10"/>
      <c r="G1265" s="10"/>
      <c r="H1265" s="10"/>
      <c r="I1265" s="10"/>
      <c r="J1265" s="10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>
        <v>23000</v>
      </c>
      <c r="U1265" s="10">
        <v>52304</v>
      </c>
      <c r="V1265" s="10">
        <v>86800</v>
      </c>
      <c r="W1265" s="10">
        <v>113820</v>
      </c>
      <c r="X1265" s="10">
        <v>56100</v>
      </c>
    </row>
    <row r="1266" spans="1:25" s="43" customFormat="1" ht="16.5" customHeight="1" x14ac:dyDescent="0.25">
      <c r="A1266" s="3" t="s">
        <v>378</v>
      </c>
      <c r="B1266" s="5" t="s">
        <v>1377</v>
      </c>
      <c r="C1266" s="5"/>
      <c r="D1266" s="10"/>
      <c r="E1266" s="10"/>
      <c r="F1266" s="10"/>
      <c r="G1266" s="10"/>
      <c r="H1266" s="10"/>
      <c r="I1266" s="10"/>
      <c r="J1266" s="10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>
        <v>350</v>
      </c>
      <c r="U1266" s="10">
        <v>7744</v>
      </c>
      <c r="V1266" s="10">
        <v>23664</v>
      </c>
      <c r="W1266" s="10">
        <v>337</v>
      </c>
      <c r="X1266" s="10">
        <v>27300</v>
      </c>
    </row>
    <row r="1267" spans="1:25" s="43" customFormat="1" ht="16.5" customHeight="1" x14ac:dyDescent="0.25">
      <c r="A1267" s="3" t="s">
        <v>378</v>
      </c>
      <c r="B1267" s="5" t="s">
        <v>2646</v>
      </c>
      <c r="C1267" s="5"/>
      <c r="D1267" s="10"/>
      <c r="E1267" s="10"/>
      <c r="F1267" s="10"/>
      <c r="G1267" s="10"/>
      <c r="H1267" s="10"/>
      <c r="I1267" s="10"/>
      <c r="J1267" s="10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>
        <v>158</v>
      </c>
      <c r="X1267" s="10"/>
    </row>
    <row r="1268" spans="1:25" s="43" customFormat="1" ht="16.5" customHeight="1" x14ac:dyDescent="0.25">
      <c r="A1268" s="3" t="s">
        <v>378</v>
      </c>
      <c r="B1268" s="5" t="s">
        <v>385</v>
      </c>
      <c r="C1268" s="5"/>
      <c r="D1268" s="10"/>
      <c r="E1268" s="10"/>
      <c r="F1268" s="10"/>
      <c r="G1268" s="10"/>
      <c r="H1268" s="10"/>
      <c r="I1268" s="10"/>
      <c r="J1268" s="10"/>
      <c r="K1268" s="10"/>
      <c r="L1268" s="10">
        <v>210</v>
      </c>
      <c r="M1268" s="10"/>
      <c r="N1268" s="10">
        <v>50250</v>
      </c>
      <c r="O1268" s="10">
        <v>90454</v>
      </c>
      <c r="P1268" s="10">
        <v>40</v>
      </c>
      <c r="Q1268" s="10">
        <v>0</v>
      </c>
      <c r="R1268" s="10">
        <v>50</v>
      </c>
      <c r="S1268" s="10">
        <v>100</v>
      </c>
      <c r="T1268" s="10">
        <v>100</v>
      </c>
      <c r="U1268" s="10">
        <v>10</v>
      </c>
      <c r="V1268" s="10"/>
      <c r="W1268" s="10">
        <v>10</v>
      </c>
      <c r="X1268" s="10">
        <v>30</v>
      </c>
    </row>
    <row r="1269" spans="1:25" s="43" customFormat="1" ht="16.5" customHeight="1" x14ac:dyDescent="0.25">
      <c r="A1269" s="3" t="s">
        <v>378</v>
      </c>
      <c r="B1269" s="5" t="s">
        <v>1745</v>
      </c>
      <c r="C1269" s="5"/>
      <c r="D1269" s="10">
        <v>11000</v>
      </c>
      <c r="E1269" s="10"/>
      <c r="F1269" s="10"/>
      <c r="G1269" s="10"/>
      <c r="H1269" s="10"/>
      <c r="I1269" s="10">
        <v>165000</v>
      </c>
      <c r="J1269" s="10">
        <v>200</v>
      </c>
      <c r="K1269" s="10">
        <v>1500000</v>
      </c>
      <c r="L1269" s="10">
        <v>30</v>
      </c>
      <c r="M1269" s="10">
        <v>60000</v>
      </c>
      <c r="N1269" s="10">
        <v>15000</v>
      </c>
      <c r="O1269" s="10">
        <v>1560</v>
      </c>
      <c r="P1269" s="10"/>
      <c r="Q1269" s="10"/>
      <c r="R1269" s="10"/>
      <c r="S1269" s="10"/>
      <c r="T1269" s="10"/>
      <c r="U1269" s="10"/>
      <c r="V1269" s="10"/>
      <c r="W1269" s="10"/>
      <c r="X1269" s="10"/>
    </row>
    <row r="1270" spans="1:25" s="43" customFormat="1" ht="16.5" customHeight="1" x14ac:dyDescent="0.25">
      <c r="A1270" s="3" t="s">
        <v>378</v>
      </c>
      <c r="B1270" s="5" t="s">
        <v>1746</v>
      </c>
      <c r="C1270" s="5"/>
      <c r="D1270" s="10"/>
      <c r="E1270" s="10"/>
      <c r="F1270" s="10"/>
      <c r="G1270" s="10"/>
      <c r="H1270" s="10"/>
      <c r="I1270" s="10"/>
      <c r="J1270" s="10"/>
      <c r="K1270" s="10"/>
      <c r="L1270" s="10"/>
      <c r="M1270" s="10"/>
      <c r="N1270" s="10"/>
      <c r="O1270" s="10"/>
      <c r="P1270" s="10"/>
      <c r="Q1270" s="10">
        <v>0</v>
      </c>
      <c r="R1270" s="10">
        <v>300000</v>
      </c>
      <c r="S1270" s="10">
        <v>300000</v>
      </c>
      <c r="T1270" s="10"/>
      <c r="U1270" s="10">
        <v>219000</v>
      </c>
      <c r="V1270" s="10">
        <v>448575</v>
      </c>
      <c r="W1270" s="10">
        <v>142025</v>
      </c>
      <c r="X1270" s="10">
        <v>60175</v>
      </c>
    </row>
    <row r="1271" spans="1:25" s="43" customFormat="1" ht="16.5" customHeight="1" x14ac:dyDescent="0.25">
      <c r="A1271" s="3" t="s">
        <v>378</v>
      </c>
      <c r="B1271" s="5" t="s">
        <v>1378</v>
      </c>
      <c r="C1271" s="5"/>
      <c r="D1271" s="10"/>
      <c r="E1271" s="10"/>
      <c r="F1271" s="10"/>
      <c r="G1271" s="10"/>
      <c r="H1271" s="10"/>
      <c r="I1271" s="10"/>
      <c r="J1271" s="10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>
        <v>53253</v>
      </c>
      <c r="U1271" s="10"/>
      <c r="V1271" s="10">
        <v>100</v>
      </c>
      <c r="W1271" s="10">
        <v>73960</v>
      </c>
      <c r="X1271" s="10">
        <v>104990</v>
      </c>
    </row>
    <row r="1272" spans="1:25" s="43" customFormat="1" ht="16.5" customHeight="1" x14ac:dyDescent="0.25">
      <c r="A1272" s="7" t="s">
        <v>949</v>
      </c>
      <c r="B1272" s="7" t="s">
        <v>949</v>
      </c>
      <c r="C1272" s="7"/>
      <c r="D1272" s="9">
        <f t="shared" ref="D1272:U1272" si="16">SUM(D1238:D1271)</f>
        <v>303525</v>
      </c>
      <c r="E1272" s="9">
        <f t="shared" si="16"/>
        <v>0</v>
      </c>
      <c r="F1272" s="9">
        <f t="shared" si="16"/>
        <v>52000</v>
      </c>
      <c r="G1272" s="9">
        <f t="shared" si="16"/>
        <v>140000</v>
      </c>
      <c r="H1272" s="9">
        <f t="shared" si="16"/>
        <v>666500</v>
      </c>
      <c r="I1272" s="9">
        <f t="shared" si="16"/>
        <v>401500</v>
      </c>
      <c r="J1272" s="9">
        <f t="shared" si="16"/>
        <v>500</v>
      </c>
      <c r="K1272" s="9">
        <f t="shared" si="16"/>
        <v>2074000</v>
      </c>
      <c r="L1272" s="9">
        <f t="shared" si="16"/>
        <v>281654</v>
      </c>
      <c r="M1272" s="9">
        <f t="shared" si="16"/>
        <v>254400</v>
      </c>
      <c r="N1272" s="9">
        <f t="shared" si="16"/>
        <v>669253</v>
      </c>
      <c r="O1272" s="9">
        <f t="shared" si="16"/>
        <v>764319</v>
      </c>
      <c r="P1272" s="9">
        <f t="shared" si="16"/>
        <v>167540</v>
      </c>
      <c r="Q1272" s="9">
        <f t="shared" si="16"/>
        <v>51300</v>
      </c>
      <c r="R1272" s="9">
        <f t="shared" si="16"/>
        <v>3406053</v>
      </c>
      <c r="S1272" s="9">
        <f t="shared" si="16"/>
        <v>45771752</v>
      </c>
      <c r="T1272" s="9">
        <f t="shared" si="16"/>
        <v>1249279</v>
      </c>
      <c r="U1272" s="9">
        <f t="shared" si="16"/>
        <v>1986030</v>
      </c>
      <c r="V1272" s="9">
        <f>SUM(V1238:V1271)</f>
        <v>2907582</v>
      </c>
      <c r="W1272" s="9">
        <f>SUM(W1232:W1271)</f>
        <v>2633702</v>
      </c>
      <c r="X1272" s="9">
        <f>SUM(X1232:X1271)</f>
        <v>1881746</v>
      </c>
      <c r="Y1272" s="13" t="s">
        <v>936</v>
      </c>
    </row>
    <row r="1273" spans="1:25" s="43" customFormat="1" ht="16.5" customHeight="1" x14ac:dyDescent="0.25">
      <c r="A1273" s="3" t="s">
        <v>398</v>
      </c>
      <c r="B1273" s="5">
        <v>632</v>
      </c>
      <c r="C1273" s="5"/>
      <c r="D1273" s="10"/>
      <c r="E1273" s="10"/>
      <c r="F1273" s="10"/>
      <c r="G1273" s="10"/>
      <c r="H1273" s="10"/>
      <c r="I1273" s="10"/>
      <c r="J1273" s="10"/>
      <c r="K1273" s="10"/>
      <c r="L1273" s="10"/>
      <c r="M1273" s="10"/>
      <c r="N1273" s="10"/>
      <c r="O1273" s="10"/>
      <c r="P1273" s="10">
        <v>200000</v>
      </c>
      <c r="Q1273" s="10"/>
      <c r="R1273" s="10">
        <v>20000000</v>
      </c>
      <c r="S1273" s="10"/>
      <c r="T1273" s="10"/>
      <c r="U1273" s="10"/>
      <c r="V1273" s="10"/>
      <c r="W1273" s="10"/>
      <c r="X1273" s="10"/>
      <c r="Y1273" s="44"/>
    </row>
    <row r="1274" spans="1:25" s="43" customFormat="1" ht="16.5" customHeight="1" x14ac:dyDescent="0.25">
      <c r="A1274" s="3" t="s">
        <v>398</v>
      </c>
      <c r="B1274" s="3" t="s">
        <v>1159</v>
      </c>
      <c r="C1274" s="3"/>
      <c r="D1274" s="12"/>
      <c r="E1274" s="12"/>
      <c r="F1274" s="12"/>
      <c r="G1274" s="12"/>
      <c r="H1274" s="12"/>
      <c r="I1274" s="12"/>
      <c r="J1274" s="12"/>
      <c r="K1274" s="12"/>
      <c r="L1274" s="12"/>
      <c r="M1274" s="12"/>
      <c r="N1274" s="12"/>
      <c r="O1274" s="12"/>
      <c r="P1274" s="12"/>
      <c r="Q1274" s="12"/>
      <c r="R1274" s="12">
        <v>75000</v>
      </c>
      <c r="S1274" s="12">
        <v>75000</v>
      </c>
      <c r="T1274" s="12"/>
      <c r="U1274" s="12"/>
      <c r="V1274" s="12"/>
      <c r="W1274" s="12"/>
      <c r="X1274" s="12"/>
      <c r="Y1274" s="44"/>
    </row>
    <row r="1275" spans="1:25" s="43" customFormat="1" ht="16.5" customHeight="1" x14ac:dyDescent="0.25">
      <c r="A1275" s="3" t="s">
        <v>398</v>
      </c>
      <c r="B1275" s="3" t="s">
        <v>1160</v>
      </c>
      <c r="C1275" s="3"/>
      <c r="D1275" s="12"/>
      <c r="E1275" s="12"/>
      <c r="F1275" s="12"/>
      <c r="G1275" s="12"/>
      <c r="H1275" s="12"/>
      <c r="I1275" s="12"/>
      <c r="J1275" s="12"/>
      <c r="K1275" s="12"/>
      <c r="L1275" s="12"/>
      <c r="M1275" s="12"/>
      <c r="N1275" s="12"/>
      <c r="O1275" s="12"/>
      <c r="P1275" s="12"/>
      <c r="Q1275" s="12"/>
      <c r="R1275" s="12">
        <v>15000</v>
      </c>
      <c r="S1275" s="12">
        <v>15000</v>
      </c>
      <c r="T1275" s="12"/>
      <c r="U1275" s="12"/>
      <c r="V1275" s="12"/>
      <c r="W1275" s="12"/>
      <c r="X1275" s="12"/>
      <c r="Y1275" s="44"/>
    </row>
    <row r="1276" spans="1:25" s="43" customFormat="1" ht="16.5" customHeight="1" x14ac:dyDescent="0.25">
      <c r="A1276" s="3" t="s">
        <v>398</v>
      </c>
      <c r="B1276" s="3" t="s">
        <v>1161</v>
      </c>
      <c r="C1276" s="3"/>
      <c r="D1276" s="12"/>
      <c r="E1276" s="12"/>
      <c r="F1276" s="12"/>
      <c r="G1276" s="12"/>
      <c r="H1276" s="12"/>
      <c r="I1276" s="12"/>
      <c r="J1276" s="12"/>
      <c r="K1276" s="12"/>
      <c r="L1276" s="12"/>
      <c r="M1276" s="12"/>
      <c r="N1276" s="12"/>
      <c r="O1276" s="12"/>
      <c r="P1276" s="12"/>
      <c r="Q1276" s="12"/>
      <c r="R1276" s="12">
        <v>25000</v>
      </c>
      <c r="S1276" s="12">
        <v>25000</v>
      </c>
      <c r="T1276" s="12"/>
      <c r="U1276" s="12"/>
      <c r="V1276" s="12"/>
      <c r="W1276" s="12"/>
      <c r="X1276" s="12"/>
      <c r="Y1276" s="44"/>
    </row>
    <row r="1277" spans="1:25" s="43" customFormat="1" ht="16.5" customHeight="1" x14ac:dyDescent="0.25">
      <c r="A1277" s="3" t="s">
        <v>398</v>
      </c>
      <c r="B1277" s="3" t="s">
        <v>1162</v>
      </c>
      <c r="C1277" s="3"/>
      <c r="D1277" s="12"/>
      <c r="E1277" s="12"/>
      <c r="F1277" s="12"/>
      <c r="G1277" s="12"/>
      <c r="H1277" s="12"/>
      <c r="I1277" s="12"/>
      <c r="J1277" s="12"/>
      <c r="K1277" s="12"/>
      <c r="L1277" s="12"/>
      <c r="M1277" s="12"/>
      <c r="N1277" s="12"/>
      <c r="O1277" s="12"/>
      <c r="P1277" s="12"/>
      <c r="Q1277" s="12"/>
      <c r="R1277" s="12">
        <v>25000</v>
      </c>
      <c r="S1277" s="12">
        <v>25000</v>
      </c>
      <c r="T1277" s="12"/>
      <c r="U1277" s="12"/>
      <c r="V1277" s="12"/>
      <c r="W1277" s="12"/>
      <c r="X1277" s="12"/>
      <c r="Y1277" s="44"/>
    </row>
    <row r="1278" spans="1:25" s="43" customFormat="1" ht="16.5" customHeight="1" x14ac:dyDescent="0.25">
      <c r="A1278" s="3" t="s">
        <v>398</v>
      </c>
      <c r="B1278" s="3" t="s">
        <v>1163</v>
      </c>
      <c r="C1278" s="3"/>
      <c r="D1278" s="12"/>
      <c r="E1278" s="12"/>
      <c r="F1278" s="12"/>
      <c r="G1278" s="12"/>
      <c r="H1278" s="12"/>
      <c r="I1278" s="12"/>
      <c r="J1278" s="12"/>
      <c r="K1278" s="12"/>
      <c r="L1278" s="12"/>
      <c r="M1278" s="12"/>
      <c r="N1278" s="12"/>
      <c r="O1278" s="12"/>
      <c r="P1278" s="12"/>
      <c r="Q1278" s="12"/>
      <c r="R1278" s="12">
        <v>25000</v>
      </c>
      <c r="S1278" s="12">
        <v>25000</v>
      </c>
      <c r="T1278" s="12"/>
      <c r="U1278" s="12"/>
      <c r="V1278" s="12"/>
      <c r="W1278" s="12"/>
      <c r="X1278" s="12"/>
    </row>
    <row r="1279" spans="1:25" s="43" customFormat="1" ht="16.5" customHeight="1" x14ac:dyDescent="0.25">
      <c r="A1279" s="3" t="s">
        <v>398</v>
      </c>
      <c r="B1279" s="5" t="s">
        <v>1747</v>
      </c>
      <c r="C1279" s="5"/>
      <c r="D1279" s="10"/>
      <c r="E1279" s="10"/>
      <c r="F1279" s="10"/>
      <c r="G1279" s="10"/>
      <c r="H1279" s="10"/>
      <c r="I1279" s="10"/>
      <c r="J1279" s="10"/>
      <c r="K1279" s="10"/>
      <c r="L1279" s="10"/>
      <c r="M1279" s="10"/>
      <c r="N1279" s="10"/>
      <c r="O1279" s="10"/>
      <c r="P1279" s="10"/>
      <c r="Q1279" s="10"/>
      <c r="R1279" s="10"/>
      <c r="S1279" s="10">
        <v>20100000</v>
      </c>
      <c r="T1279" s="10">
        <v>15330000</v>
      </c>
      <c r="U1279" s="10">
        <v>11628390</v>
      </c>
      <c r="V1279" s="10">
        <v>18555660</v>
      </c>
      <c r="W1279" s="10">
        <v>6554620</v>
      </c>
      <c r="X1279" s="10">
        <v>13662000</v>
      </c>
    </row>
    <row r="1280" spans="1:25" s="43" customFormat="1" ht="16.5" customHeight="1" x14ac:dyDescent="0.25">
      <c r="A1280" s="3" t="s">
        <v>398</v>
      </c>
      <c r="B1280" s="5" t="s">
        <v>1164</v>
      </c>
      <c r="C1280" s="5"/>
      <c r="D1280" s="10"/>
      <c r="E1280" s="10"/>
      <c r="F1280" s="10"/>
      <c r="G1280" s="10"/>
      <c r="H1280" s="10"/>
      <c r="I1280" s="10"/>
      <c r="J1280" s="10"/>
      <c r="K1280" s="10"/>
      <c r="L1280" s="10"/>
      <c r="M1280" s="10"/>
      <c r="N1280" s="10"/>
      <c r="O1280" s="10"/>
      <c r="P1280" s="10"/>
      <c r="Q1280" s="10"/>
      <c r="R1280" s="10">
        <v>200000</v>
      </c>
      <c r="S1280" s="10">
        <v>200000</v>
      </c>
      <c r="T1280" s="10"/>
      <c r="U1280" s="10"/>
      <c r="V1280" s="10"/>
      <c r="W1280" s="10"/>
      <c r="X1280" s="10"/>
    </row>
    <row r="1281" spans="1:24" s="43" customFormat="1" ht="16.5" customHeight="1" x14ac:dyDescent="0.25">
      <c r="A1281" s="3" t="s">
        <v>398</v>
      </c>
      <c r="B1281" s="5" t="s">
        <v>1748</v>
      </c>
      <c r="C1281" s="5"/>
      <c r="D1281" s="10"/>
      <c r="E1281" s="10"/>
      <c r="F1281" s="10"/>
      <c r="G1281" s="10"/>
      <c r="H1281" s="10"/>
      <c r="I1281" s="10"/>
      <c r="J1281" s="10"/>
      <c r="K1281" s="10"/>
      <c r="L1281" s="10"/>
      <c r="M1281" s="10"/>
      <c r="N1281" s="10"/>
      <c r="O1281" s="10"/>
      <c r="P1281" s="10"/>
      <c r="Q1281" s="10"/>
      <c r="R1281" s="10">
        <v>258000</v>
      </c>
      <c r="S1281" s="10">
        <v>258000</v>
      </c>
      <c r="T1281" s="10"/>
      <c r="U1281" s="10">
        <v>177080</v>
      </c>
      <c r="V1281" s="10">
        <v>160820</v>
      </c>
      <c r="W1281" s="10">
        <v>220000</v>
      </c>
      <c r="X1281" s="10">
        <v>8660</v>
      </c>
    </row>
    <row r="1282" spans="1:24" s="43" customFormat="1" ht="16.5" customHeight="1" x14ac:dyDescent="0.25">
      <c r="A1282" s="3" t="s">
        <v>398</v>
      </c>
      <c r="B1282" s="5" t="s">
        <v>390</v>
      </c>
      <c r="C1282" s="5"/>
      <c r="D1282" s="10"/>
      <c r="E1282" s="10"/>
      <c r="F1282" s="10"/>
      <c r="G1282" s="10"/>
      <c r="H1282" s="10"/>
      <c r="I1282" s="10"/>
      <c r="J1282" s="10"/>
      <c r="K1282" s="10"/>
      <c r="L1282" s="10">
        <v>5000</v>
      </c>
      <c r="M1282" s="10"/>
      <c r="N1282" s="10">
        <v>10500</v>
      </c>
      <c r="O1282" s="10">
        <v>2100</v>
      </c>
      <c r="P1282" s="10"/>
      <c r="Q1282" s="10">
        <v>100</v>
      </c>
      <c r="R1282" s="10"/>
      <c r="S1282" s="10"/>
      <c r="T1282" s="10"/>
      <c r="U1282" s="10"/>
      <c r="V1282" s="10"/>
      <c r="W1282" s="10"/>
      <c r="X1282" s="10"/>
    </row>
    <row r="1283" spans="1:24" s="43" customFormat="1" ht="16.5" customHeight="1" x14ac:dyDescent="0.25">
      <c r="A1283" s="3" t="s">
        <v>398</v>
      </c>
      <c r="B1283" s="5" t="s">
        <v>1886</v>
      </c>
      <c r="C1283" s="5"/>
      <c r="D1283" s="10"/>
      <c r="E1283" s="10"/>
      <c r="F1283" s="10"/>
      <c r="G1283" s="10"/>
      <c r="H1283" s="10"/>
      <c r="I1283" s="10"/>
      <c r="J1283" s="10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>
        <v>255750</v>
      </c>
      <c r="V1283" s="10">
        <v>1339480</v>
      </c>
      <c r="W1283" s="10">
        <v>2912930</v>
      </c>
      <c r="X1283" s="10">
        <v>4149900</v>
      </c>
    </row>
    <row r="1284" spans="1:24" s="43" customFormat="1" ht="16.5" customHeight="1" x14ac:dyDescent="0.25">
      <c r="A1284" s="3" t="s">
        <v>398</v>
      </c>
      <c r="B1284" s="5" t="s">
        <v>2248</v>
      </c>
      <c r="C1284" s="5"/>
      <c r="D1284" s="10"/>
      <c r="E1284" s="10"/>
      <c r="F1284" s="10"/>
      <c r="G1284" s="10"/>
      <c r="H1284" s="10"/>
      <c r="I1284" s="10"/>
      <c r="J1284" s="10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>
        <v>206000</v>
      </c>
      <c r="W1284" s="10">
        <v>4000</v>
      </c>
      <c r="X1284" s="10"/>
    </row>
    <row r="1285" spans="1:24" s="43" customFormat="1" ht="16.5" customHeight="1" x14ac:dyDescent="0.25">
      <c r="A1285" s="3" t="s">
        <v>398</v>
      </c>
      <c r="B1285" s="5" t="s">
        <v>1165</v>
      </c>
      <c r="C1285" s="5"/>
      <c r="D1285" s="10"/>
      <c r="E1285" s="10"/>
      <c r="F1285" s="10"/>
      <c r="G1285" s="10"/>
      <c r="H1285" s="10"/>
      <c r="I1285" s="10"/>
      <c r="J1285" s="10"/>
      <c r="K1285" s="10"/>
      <c r="L1285" s="10"/>
      <c r="M1285" s="10"/>
      <c r="N1285" s="10"/>
      <c r="O1285" s="10"/>
      <c r="P1285" s="10"/>
      <c r="Q1285" s="10"/>
      <c r="R1285" s="10">
        <v>7503100</v>
      </c>
      <c r="S1285" s="10">
        <v>7500450</v>
      </c>
      <c r="T1285" s="10">
        <f>9000+2642000</f>
        <v>2651000</v>
      </c>
      <c r="U1285" s="10">
        <f>20200+1053140</f>
        <v>1073340</v>
      </c>
      <c r="V1285" s="10">
        <v>1932540</v>
      </c>
      <c r="W1285" s="10">
        <v>17100</v>
      </c>
      <c r="X1285" s="10">
        <v>112260</v>
      </c>
    </row>
    <row r="1286" spans="1:24" s="43" customFormat="1" ht="16.5" customHeight="1" x14ac:dyDescent="0.25">
      <c r="A1286" s="3" t="s">
        <v>398</v>
      </c>
      <c r="B1286" s="5" t="s">
        <v>1749</v>
      </c>
      <c r="C1286" s="5"/>
      <c r="D1286" s="10"/>
      <c r="E1286" s="10"/>
      <c r="F1286" s="10"/>
      <c r="G1286" s="10"/>
      <c r="H1286" s="10"/>
      <c r="I1286" s="10"/>
      <c r="J1286" s="10"/>
      <c r="K1286" s="10"/>
      <c r="L1286" s="10"/>
      <c r="M1286" s="10"/>
      <c r="N1286" s="10"/>
      <c r="O1286" s="10"/>
      <c r="P1286" s="10"/>
      <c r="Q1286" s="10"/>
      <c r="R1286" s="10">
        <v>399000</v>
      </c>
      <c r="S1286" s="10">
        <v>399000</v>
      </c>
      <c r="T1286" s="10">
        <v>437000</v>
      </c>
      <c r="U1286" s="10"/>
      <c r="V1286" s="10">
        <v>1156000</v>
      </c>
      <c r="W1286" s="10">
        <v>385780</v>
      </c>
      <c r="X1286" s="10">
        <v>200800</v>
      </c>
    </row>
    <row r="1287" spans="1:24" s="43" customFormat="1" ht="16.5" customHeight="1" x14ac:dyDescent="0.25">
      <c r="A1287" s="3" t="s">
        <v>398</v>
      </c>
      <c r="B1287" s="5" t="s">
        <v>20</v>
      </c>
      <c r="C1287" s="5"/>
      <c r="D1287" s="10">
        <v>2640000</v>
      </c>
      <c r="E1287" s="10">
        <v>100000</v>
      </c>
      <c r="F1287" s="10"/>
      <c r="G1287" s="10"/>
      <c r="H1287" s="10">
        <v>3102450</v>
      </c>
      <c r="I1287" s="10">
        <v>2450900</v>
      </c>
      <c r="J1287" s="10">
        <v>425000</v>
      </c>
      <c r="K1287" s="10"/>
      <c r="L1287" s="10"/>
      <c r="M1287" s="10"/>
      <c r="N1287" s="10">
        <v>3000</v>
      </c>
      <c r="O1287" s="10"/>
      <c r="P1287" s="10">
        <v>4000</v>
      </c>
      <c r="Q1287" s="10"/>
      <c r="R1287" s="10">
        <v>300</v>
      </c>
      <c r="S1287" s="10">
        <v>190</v>
      </c>
      <c r="T1287" s="10"/>
      <c r="U1287" s="10"/>
      <c r="V1287" s="10"/>
      <c r="W1287" s="10"/>
      <c r="X1287" s="10"/>
    </row>
    <row r="1288" spans="1:24" s="43" customFormat="1" ht="16.5" customHeight="1" x14ac:dyDescent="0.25">
      <c r="A1288" s="3" t="s">
        <v>398</v>
      </c>
      <c r="B1288" s="5" t="s">
        <v>1166</v>
      </c>
      <c r="C1288" s="5"/>
      <c r="D1288" s="10"/>
      <c r="E1288" s="10"/>
      <c r="F1288" s="10"/>
      <c r="G1288" s="10"/>
      <c r="H1288" s="10"/>
      <c r="I1288" s="10"/>
      <c r="J1288" s="10"/>
      <c r="K1288" s="10"/>
      <c r="L1288" s="10"/>
      <c r="M1288" s="10"/>
      <c r="N1288" s="10"/>
      <c r="O1288" s="10"/>
      <c r="P1288" s="10"/>
      <c r="Q1288" s="10"/>
      <c r="R1288" s="10">
        <v>250</v>
      </c>
      <c r="S1288" s="10"/>
      <c r="T1288" s="10"/>
      <c r="U1288" s="10"/>
      <c r="V1288" s="10"/>
      <c r="W1288" s="10"/>
      <c r="X1288" s="10"/>
    </row>
    <row r="1289" spans="1:24" s="43" customFormat="1" ht="16.5" customHeight="1" x14ac:dyDescent="0.25">
      <c r="A1289" s="3" t="s">
        <v>398</v>
      </c>
      <c r="B1289" s="5" t="s">
        <v>1750</v>
      </c>
      <c r="C1289" s="5"/>
      <c r="D1289" s="10"/>
      <c r="E1289" s="10"/>
      <c r="F1289" s="10"/>
      <c r="G1289" s="10"/>
      <c r="H1289" s="10"/>
      <c r="I1289" s="10"/>
      <c r="J1289" s="10"/>
      <c r="K1289" s="10"/>
      <c r="L1289" s="10"/>
      <c r="M1289" s="10"/>
      <c r="N1289" s="10">
        <v>100000</v>
      </c>
      <c r="O1289" s="10"/>
      <c r="P1289" s="10">
        <v>3600000</v>
      </c>
      <c r="Q1289" s="10"/>
      <c r="R1289" s="10">
        <v>5000000</v>
      </c>
      <c r="S1289" s="10">
        <v>4000500</v>
      </c>
      <c r="T1289" s="10"/>
      <c r="U1289" s="10"/>
      <c r="V1289" s="10"/>
      <c r="W1289" s="10"/>
      <c r="X1289" s="10"/>
    </row>
    <row r="1290" spans="1:24" s="43" customFormat="1" ht="16.5" customHeight="1" x14ac:dyDescent="0.25">
      <c r="A1290" s="3" t="s">
        <v>398</v>
      </c>
      <c r="B1290" s="5" t="s">
        <v>1205</v>
      </c>
      <c r="C1290" s="5"/>
      <c r="D1290" s="10"/>
      <c r="E1290" s="10"/>
      <c r="F1290" s="10"/>
      <c r="G1290" s="10"/>
      <c r="H1290" s="10"/>
      <c r="I1290" s="10"/>
      <c r="J1290" s="10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>
        <v>240</v>
      </c>
    </row>
    <row r="1291" spans="1:24" s="43" customFormat="1" ht="16.5" customHeight="1" x14ac:dyDescent="0.25">
      <c r="A1291" s="3" t="s">
        <v>398</v>
      </c>
      <c r="B1291" s="5" t="s">
        <v>1561</v>
      </c>
      <c r="C1291" s="5"/>
      <c r="D1291" s="10"/>
      <c r="E1291" s="10"/>
      <c r="F1291" s="10"/>
      <c r="G1291" s="10"/>
      <c r="H1291" s="10"/>
      <c r="I1291" s="10"/>
      <c r="J1291" s="10"/>
      <c r="K1291" s="10"/>
      <c r="L1291" s="10"/>
      <c r="M1291" s="10"/>
      <c r="N1291" s="10"/>
      <c r="O1291" s="10"/>
      <c r="P1291" s="10"/>
      <c r="Q1291" s="10"/>
      <c r="R1291" s="10"/>
      <c r="S1291" s="10">
        <v>148</v>
      </c>
      <c r="T1291" s="10"/>
      <c r="U1291" s="10"/>
      <c r="V1291" s="10"/>
      <c r="W1291" s="10"/>
      <c r="X1291" s="10"/>
    </row>
    <row r="1292" spans="1:24" s="43" customFormat="1" ht="16.5" customHeight="1" x14ac:dyDescent="0.25">
      <c r="A1292" s="3" t="s">
        <v>398</v>
      </c>
      <c r="B1292" s="5" t="s">
        <v>2846</v>
      </c>
      <c r="C1292" s="5"/>
      <c r="D1292" s="10"/>
      <c r="E1292" s="10"/>
      <c r="F1292" s="10"/>
      <c r="G1292" s="10"/>
      <c r="H1292" s="10"/>
      <c r="I1292" s="10"/>
      <c r="J1292" s="10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>
        <v>1081069</v>
      </c>
    </row>
    <row r="1293" spans="1:24" s="43" customFormat="1" ht="16.5" customHeight="1" x14ac:dyDescent="0.25">
      <c r="A1293" s="3" t="s">
        <v>398</v>
      </c>
      <c r="B1293" s="5" t="s">
        <v>2847</v>
      </c>
      <c r="C1293" s="5"/>
      <c r="D1293" s="10"/>
      <c r="E1293" s="10"/>
      <c r="F1293" s="10"/>
      <c r="G1293" s="10"/>
      <c r="H1293" s="10"/>
      <c r="I1293" s="10"/>
      <c r="J1293" s="10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>
        <v>361015</v>
      </c>
    </row>
    <row r="1294" spans="1:24" s="43" customFormat="1" ht="16.5" customHeight="1" x14ac:dyDescent="0.25">
      <c r="A1294" s="3" t="s">
        <v>398</v>
      </c>
      <c r="B1294" s="5" t="s">
        <v>2848</v>
      </c>
      <c r="C1294" s="5"/>
      <c r="D1294" s="10"/>
      <c r="E1294" s="10"/>
      <c r="F1294" s="10"/>
      <c r="G1294" s="10"/>
      <c r="H1294" s="10"/>
      <c r="I1294" s="10"/>
      <c r="J1294" s="10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>
        <v>91725</v>
      </c>
    </row>
    <row r="1295" spans="1:24" s="43" customFormat="1" ht="16.5" customHeight="1" x14ac:dyDescent="0.25">
      <c r="A1295" s="3" t="s">
        <v>398</v>
      </c>
      <c r="B1295" s="5" t="s">
        <v>2850</v>
      </c>
      <c r="C1295" s="5"/>
      <c r="D1295" s="10"/>
      <c r="E1295" s="10"/>
      <c r="F1295" s="10"/>
      <c r="G1295" s="10"/>
      <c r="H1295" s="10"/>
      <c r="I1295" s="10"/>
      <c r="J1295" s="10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>
        <v>155120</v>
      </c>
    </row>
    <row r="1296" spans="1:24" s="43" customFormat="1" ht="16.5" customHeight="1" x14ac:dyDescent="0.25">
      <c r="A1296" s="3" t="s">
        <v>398</v>
      </c>
      <c r="B1296" s="5" t="s">
        <v>1887</v>
      </c>
      <c r="C1296" s="5"/>
      <c r="D1296" s="10"/>
      <c r="E1296" s="10"/>
      <c r="F1296" s="10"/>
      <c r="G1296" s="10"/>
      <c r="H1296" s="10"/>
      <c r="I1296" s="10"/>
      <c r="J1296" s="10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>
        <v>38000</v>
      </c>
      <c r="U1296" s="10">
        <v>1778000</v>
      </c>
      <c r="V1296" s="10">
        <v>1248200</v>
      </c>
      <c r="W1296" s="10">
        <v>402500</v>
      </c>
      <c r="X1296" s="10">
        <v>129730</v>
      </c>
    </row>
    <row r="1297" spans="1:24" s="43" customFormat="1" ht="16.5" customHeight="1" x14ac:dyDescent="0.25">
      <c r="A1297" s="3" t="s">
        <v>398</v>
      </c>
      <c r="B1297" s="5" t="s">
        <v>391</v>
      </c>
      <c r="C1297" s="5"/>
      <c r="D1297" s="10">
        <v>1540000</v>
      </c>
      <c r="E1297" s="10">
        <v>3000000</v>
      </c>
      <c r="F1297" s="10"/>
      <c r="G1297" s="10"/>
      <c r="H1297" s="10">
        <v>5110200</v>
      </c>
      <c r="I1297" s="10">
        <v>3321200</v>
      </c>
      <c r="J1297" s="10">
        <v>1320000</v>
      </c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</row>
    <row r="1298" spans="1:24" s="43" customFormat="1" ht="16.5" customHeight="1" x14ac:dyDescent="0.25">
      <c r="A1298" s="3" t="s">
        <v>398</v>
      </c>
      <c r="B1298" s="5" t="s">
        <v>1889</v>
      </c>
      <c r="C1298" s="5"/>
      <c r="D1298" s="10"/>
      <c r="E1298" s="10"/>
      <c r="F1298" s="10"/>
      <c r="G1298" s="10"/>
      <c r="H1298" s="10"/>
      <c r="I1298" s="10"/>
      <c r="J1298" s="10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>
        <v>196000</v>
      </c>
      <c r="U1298" s="10"/>
      <c r="V1298" s="10">
        <v>191000</v>
      </c>
      <c r="W1298" s="10">
        <v>263000</v>
      </c>
      <c r="X1298" s="10"/>
    </row>
    <row r="1299" spans="1:24" s="43" customFormat="1" ht="16.5" customHeight="1" x14ac:dyDescent="0.25">
      <c r="A1299" s="3" t="s">
        <v>398</v>
      </c>
      <c r="B1299" s="5" t="s">
        <v>392</v>
      </c>
      <c r="C1299" s="5"/>
      <c r="D1299" s="10"/>
      <c r="E1299" s="10"/>
      <c r="F1299" s="10"/>
      <c r="G1299" s="10"/>
      <c r="H1299" s="10"/>
      <c r="I1299" s="10"/>
      <c r="J1299" s="10"/>
      <c r="K1299" s="10">
        <v>80000</v>
      </c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</row>
    <row r="1300" spans="1:24" s="43" customFormat="1" ht="16.5" customHeight="1" x14ac:dyDescent="0.25">
      <c r="A1300" s="3" t="s">
        <v>398</v>
      </c>
      <c r="B1300" s="5" t="s">
        <v>426</v>
      </c>
      <c r="C1300" s="5"/>
      <c r="D1300" s="10"/>
      <c r="E1300" s="10"/>
      <c r="F1300" s="10"/>
      <c r="G1300" s="10"/>
      <c r="H1300" s="10"/>
      <c r="I1300" s="10"/>
      <c r="J1300" s="10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>
        <v>211000</v>
      </c>
      <c r="U1300" s="10">
        <v>273100</v>
      </c>
      <c r="V1300" s="10">
        <v>1941500</v>
      </c>
      <c r="W1300" s="10">
        <v>891260</v>
      </c>
      <c r="X1300" s="10">
        <v>1295190</v>
      </c>
    </row>
    <row r="1301" spans="1:24" s="43" customFormat="1" ht="16.5" customHeight="1" x14ac:dyDescent="0.25">
      <c r="A1301" s="3" t="s">
        <v>398</v>
      </c>
      <c r="B1301" s="5" t="s">
        <v>1751</v>
      </c>
      <c r="C1301" s="5"/>
      <c r="D1301" s="10"/>
      <c r="E1301" s="10"/>
      <c r="F1301" s="10"/>
      <c r="G1301" s="10"/>
      <c r="H1301" s="10"/>
      <c r="I1301" s="10"/>
      <c r="J1301" s="10"/>
      <c r="K1301" s="10"/>
      <c r="L1301" s="10"/>
      <c r="M1301" s="10"/>
      <c r="N1301" s="10"/>
      <c r="O1301" s="10"/>
      <c r="P1301" s="10"/>
      <c r="Q1301" s="10"/>
      <c r="R1301" s="10">
        <v>11400000</v>
      </c>
      <c r="S1301" s="10">
        <v>11400000</v>
      </c>
      <c r="T1301" s="10">
        <v>19000000</v>
      </c>
      <c r="U1301" s="10">
        <v>22175770</v>
      </c>
      <c r="V1301" s="10">
        <v>32774920</v>
      </c>
      <c r="W1301" s="10">
        <v>19214560</v>
      </c>
      <c r="X1301" s="10">
        <v>46731480</v>
      </c>
    </row>
    <row r="1302" spans="1:24" s="43" customFormat="1" ht="16.5" customHeight="1" x14ac:dyDescent="0.25">
      <c r="A1302" s="3" t="s">
        <v>398</v>
      </c>
      <c r="B1302" s="5" t="s">
        <v>1167</v>
      </c>
      <c r="C1302" s="5"/>
      <c r="D1302" s="10"/>
      <c r="E1302" s="10"/>
      <c r="F1302" s="10"/>
      <c r="G1302" s="10"/>
      <c r="H1302" s="10"/>
      <c r="I1302" s="10"/>
      <c r="J1302" s="10"/>
      <c r="K1302" s="10"/>
      <c r="L1302" s="10"/>
      <c r="M1302" s="10"/>
      <c r="N1302" s="10"/>
      <c r="O1302" s="10"/>
      <c r="P1302" s="10"/>
      <c r="Q1302" s="10"/>
      <c r="R1302" s="10">
        <v>272000</v>
      </c>
      <c r="S1302" s="10">
        <v>272000</v>
      </c>
      <c r="T1302" s="10"/>
      <c r="U1302" s="10"/>
      <c r="V1302" s="10"/>
      <c r="W1302" s="10"/>
      <c r="X1302" s="10"/>
    </row>
    <row r="1303" spans="1:24" s="43" customFormat="1" ht="16.5" customHeight="1" x14ac:dyDescent="0.25">
      <c r="A1303" s="3" t="s">
        <v>398</v>
      </c>
      <c r="B1303" s="5" t="s">
        <v>393</v>
      </c>
      <c r="C1303" s="5"/>
      <c r="D1303" s="10">
        <v>400000</v>
      </c>
      <c r="E1303" s="10">
        <v>120000</v>
      </c>
      <c r="F1303" s="10"/>
      <c r="G1303" s="10"/>
      <c r="H1303" s="10"/>
      <c r="I1303" s="10"/>
      <c r="J1303" s="10">
        <v>300000</v>
      </c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</row>
    <row r="1304" spans="1:24" s="43" customFormat="1" ht="16.5" customHeight="1" x14ac:dyDescent="0.25">
      <c r="A1304" s="3" t="s">
        <v>398</v>
      </c>
      <c r="B1304" s="4" t="s">
        <v>10</v>
      </c>
      <c r="C1304" s="5"/>
      <c r="D1304" s="10">
        <v>2160348</v>
      </c>
      <c r="E1304" s="10">
        <v>332000</v>
      </c>
      <c r="F1304" s="10"/>
      <c r="G1304" s="10"/>
      <c r="H1304" s="10">
        <v>4775</v>
      </c>
      <c r="I1304" s="10"/>
      <c r="J1304" s="10"/>
      <c r="K1304" s="10">
        <v>40000</v>
      </c>
      <c r="L1304" s="10"/>
      <c r="M1304" s="10"/>
      <c r="N1304" s="10"/>
      <c r="O1304" s="10"/>
      <c r="P1304" s="10">
        <v>100</v>
      </c>
      <c r="Q1304" s="10">
        <v>5000</v>
      </c>
      <c r="R1304" s="10">
        <v>452</v>
      </c>
      <c r="S1304" s="10"/>
      <c r="T1304" s="10"/>
      <c r="U1304" s="10">
        <v>500</v>
      </c>
      <c r="V1304" s="10"/>
      <c r="W1304" s="10">
        <v>1050</v>
      </c>
      <c r="X1304" s="10"/>
    </row>
    <row r="1305" spans="1:24" s="43" customFormat="1" ht="16.5" customHeight="1" x14ac:dyDescent="0.25">
      <c r="A1305" s="3" t="s">
        <v>398</v>
      </c>
      <c r="B1305" s="5" t="s">
        <v>394</v>
      </c>
      <c r="C1305" s="5"/>
      <c r="D1305" s="10">
        <v>1580000</v>
      </c>
      <c r="E1305" s="10">
        <v>1065000</v>
      </c>
      <c r="F1305" s="10"/>
      <c r="G1305" s="10"/>
      <c r="H1305" s="10"/>
      <c r="I1305" s="10"/>
      <c r="J1305" s="10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</row>
    <row r="1306" spans="1:24" s="43" customFormat="1" ht="16.5" customHeight="1" x14ac:dyDescent="0.25">
      <c r="A1306" s="3" t="s">
        <v>398</v>
      </c>
      <c r="B1306" s="5" t="s">
        <v>1888</v>
      </c>
      <c r="C1306" s="5"/>
      <c r="D1306" s="10"/>
      <c r="E1306" s="10"/>
      <c r="F1306" s="10"/>
      <c r="G1306" s="10"/>
      <c r="H1306" s="10"/>
      <c r="I1306" s="10"/>
      <c r="J1306" s="10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>
        <v>200500</v>
      </c>
      <c r="U1306" s="10">
        <v>219000</v>
      </c>
      <c r="V1306" s="10">
        <v>24500</v>
      </c>
      <c r="W1306" s="10">
        <v>448400</v>
      </c>
      <c r="X1306" s="10">
        <v>69090</v>
      </c>
    </row>
    <row r="1307" spans="1:24" s="43" customFormat="1" ht="16.5" customHeight="1" x14ac:dyDescent="0.25">
      <c r="A1307" s="3" t="s">
        <v>398</v>
      </c>
      <c r="B1307" s="5" t="s">
        <v>395</v>
      </c>
      <c r="C1307" s="5"/>
      <c r="D1307" s="10"/>
      <c r="E1307" s="10"/>
      <c r="F1307" s="10"/>
      <c r="G1307" s="10"/>
      <c r="H1307" s="10"/>
      <c r="I1307" s="10"/>
      <c r="J1307" s="10"/>
      <c r="K1307" s="10">
        <v>40000</v>
      </c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</row>
    <row r="1308" spans="1:24" s="43" customFormat="1" ht="16.5" customHeight="1" x14ac:dyDescent="0.25">
      <c r="A1308" s="3" t="s">
        <v>398</v>
      </c>
      <c r="B1308" s="5" t="s">
        <v>1168</v>
      </c>
      <c r="C1308" s="5"/>
      <c r="D1308" s="10"/>
      <c r="E1308" s="10"/>
      <c r="F1308" s="10"/>
      <c r="G1308" s="10"/>
      <c r="H1308" s="10"/>
      <c r="I1308" s="10"/>
      <c r="J1308" s="10"/>
      <c r="K1308" s="10"/>
      <c r="L1308" s="10"/>
      <c r="M1308" s="10"/>
      <c r="N1308" s="10"/>
      <c r="O1308" s="10"/>
      <c r="P1308" s="10"/>
      <c r="Q1308" s="10"/>
      <c r="R1308" s="10">
        <v>650000</v>
      </c>
      <c r="S1308" s="10">
        <v>650000</v>
      </c>
      <c r="T1308" s="10">
        <v>16000</v>
      </c>
      <c r="U1308" s="10">
        <v>2182200</v>
      </c>
      <c r="V1308" s="10">
        <v>577280</v>
      </c>
      <c r="W1308" s="10">
        <v>2842100</v>
      </c>
      <c r="X1308" s="10">
        <v>909520</v>
      </c>
    </row>
    <row r="1309" spans="1:24" s="43" customFormat="1" ht="16.5" customHeight="1" x14ac:dyDescent="0.25">
      <c r="A1309" s="3" t="s">
        <v>398</v>
      </c>
      <c r="B1309" s="5" t="s">
        <v>1169</v>
      </c>
      <c r="C1309" s="5"/>
      <c r="D1309" s="10"/>
      <c r="E1309" s="10"/>
      <c r="F1309" s="10"/>
      <c r="G1309" s="10"/>
      <c r="H1309" s="10"/>
      <c r="I1309" s="10"/>
      <c r="J1309" s="10"/>
      <c r="K1309" s="10"/>
      <c r="L1309" s="10"/>
      <c r="M1309" s="10"/>
      <c r="N1309" s="10"/>
      <c r="O1309" s="10"/>
      <c r="P1309" s="10"/>
      <c r="Q1309" s="10"/>
      <c r="R1309" s="10">
        <v>400000</v>
      </c>
      <c r="S1309" s="10">
        <v>400000</v>
      </c>
      <c r="T1309" s="10"/>
      <c r="U1309" s="10"/>
      <c r="V1309" s="10"/>
      <c r="W1309" s="10"/>
      <c r="X1309" s="10"/>
    </row>
    <row r="1310" spans="1:24" s="43" customFormat="1" ht="16.5" customHeight="1" x14ac:dyDescent="0.25">
      <c r="A1310" s="3" t="s">
        <v>398</v>
      </c>
      <c r="B1310" s="5" t="s">
        <v>1170</v>
      </c>
      <c r="C1310" s="5"/>
      <c r="D1310" s="10"/>
      <c r="E1310" s="10"/>
      <c r="F1310" s="10"/>
      <c r="G1310" s="10"/>
      <c r="H1310" s="10"/>
      <c r="I1310" s="10"/>
      <c r="J1310" s="10"/>
      <c r="K1310" s="10"/>
      <c r="L1310" s="10"/>
      <c r="M1310" s="10"/>
      <c r="N1310" s="10"/>
      <c r="O1310" s="10"/>
      <c r="P1310" s="10"/>
      <c r="Q1310" s="10"/>
      <c r="R1310" s="10">
        <v>250000</v>
      </c>
      <c r="S1310" s="10">
        <v>250000</v>
      </c>
      <c r="T1310" s="10"/>
      <c r="U1310" s="10"/>
      <c r="V1310" s="10"/>
      <c r="W1310" s="10"/>
      <c r="X1310" s="10">
        <v>70920</v>
      </c>
    </row>
    <row r="1311" spans="1:24" s="43" customFormat="1" ht="16.5" customHeight="1" x14ac:dyDescent="0.25">
      <c r="A1311" s="3" t="s">
        <v>398</v>
      </c>
      <c r="B1311" s="5" t="s">
        <v>2849</v>
      </c>
      <c r="C1311" s="5"/>
      <c r="D1311" s="10"/>
      <c r="E1311" s="10"/>
      <c r="F1311" s="10"/>
      <c r="G1311" s="10"/>
      <c r="H1311" s="10"/>
      <c r="I1311" s="10"/>
      <c r="J1311" s="10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>
        <v>70420</v>
      </c>
    </row>
    <row r="1312" spans="1:24" s="43" customFormat="1" ht="16.5" customHeight="1" x14ac:dyDescent="0.25">
      <c r="A1312" s="3" t="s">
        <v>398</v>
      </c>
      <c r="B1312" s="5" t="s">
        <v>1752</v>
      </c>
      <c r="C1312" s="5"/>
      <c r="D1312" s="10"/>
      <c r="E1312" s="10"/>
      <c r="F1312" s="10"/>
      <c r="G1312" s="10"/>
      <c r="H1312" s="10"/>
      <c r="I1312" s="10"/>
      <c r="J1312" s="10"/>
      <c r="K1312" s="10"/>
      <c r="L1312" s="10"/>
      <c r="M1312" s="10"/>
      <c r="N1312" s="10"/>
      <c r="O1312" s="10"/>
      <c r="P1312" s="10">
        <v>7000000</v>
      </c>
      <c r="Q1312" s="10"/>
      <c r="R1312" s="10">
        <v>6500000</v>
      </c>
      <c r="S1312" s="10">
        <v>6000000</v>
      </c>
      <c r="T1312" s="10"/>
      <c r="U1312" s="10"/>
      <c r="V1312" s="10"/>
      <c r="W1312" s="10"/>
      <c r="X1312" s="10">
        <v>478000</v>
      </c>
    </row>
    <row r="1313" spans="1:25" s="43" customFormat="1" ht="16.5" customHeight="1" x14ac:dyDescent="0.25">
      <c r="A1313" s="3" t="s">
        <v>398</v>
      </c>
      <c r="B1313" s="5" t="s">
        <v>1753</v>
      </c>
      <c r="C1313" s="5"/>
      <c r="D1313" s="10"/>
      <c r="E1313" s="10"/>
      <c r="F1313" s="10"/>
      <c r="G1313" s="10"/>
      <c r="H1313" s="10"/>
      <c r="I1313" s="10"/>
      <c r="J1313" s="10"/>
      <c r="K1313" s="10"/>
      <c r="L1313" s="10"/>
      <c r="M1313" s="10"/>
      <c r="N1313" s="10">
        <v>2000000</v>
      </c>
      <c r="O1313" s="10"/>
      <c r="P1313" s="10">
        <v>2500000</v>
      </c>
      <c r="Q1313" s="10"/>
      <c r="R1313" s="10">
        <v>1000000</v>
      </c>
      <c r="S1313" s="10">
        <v>1000000</v>
      </c>
      <c r="T1313" s="10"/>
      <c r="U1313" s="10"/>
      <c r="V1313" s="10"/>
      <c r="W1313" s="10"/>
      <c r="X1313" s="10"/>
    </row>
    <row r="1314" spans="1:25" s="43" customFormat="1" ht="16.5" customHeight="1" x14ac:dyDescent="0.25">
      <c r="A1314" s="3" t="s">
        <v>398</v>
      </c>
      <c r="B1314" s="5" t="s">
        <v>1000</v>
      </c>
      <c r="C1314" s="5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  <c r="P1314" s="10">
        <v>600000</v>
      </c>
      <c r="Q1314" s="10"/>
      <c r="R1314" s="10">
        <v>130000</v>
      </c>
      <c r="S1314" s="10">
        <v>130000</v>
      </c>
      <c r="T1314" s="10"/>
      <c r="U1314" s="10"/>
      <c r="V1314" s="10"/>
      <c r="W1314" s="10"/>
      <c r="X1314" s="10"/>
    </row>
    <row r="1315" spans="1:25" s="43" customFormat="1" ht="16.5" customHeight="1" x14ac:dyDescent="0.25">
      <c r="A1315" s="3" t="s">
        <v>398</v>
      </c>
      <c r="B1315" s="5" t="s">
        <v>1754</v>
      </c>
      <c r="C1315" s="5"/>
      <c r="D1315" s="10"/>
      <c r="E1315" s="10"/>
      <c r="F1315" s="10"/>
      <c r="G1315" s="10"/>
      <c r="H1315" s="10"/>
      <c r="I1315" s="10"/>
      <c r="J1315" s="10"/>
      <c r="K1315" s="10"/>
      <c r="L1315" s="10"/>
      <c r="M1315" s="10"/>
      <c r="N1315" s="10"/>
      <c r="O1315" s="10"/>
      <c r="P1315" s="10"/>
      <c r="Q1315" s="10"/>
      <c r="R1315" s="10">
        <v>2500000</v>
      </c>
      <c r="S1315" s="10">
        <v>2500000</v>
      </c>
      <c r="T1315" s="10">
        <v>3500000</v>
      </c>
      <c r="U1315" s="10">
        <v>3243830</v>
      </c>
      <c r="V1315" s="10">
        <v>1076505</v>
      </c>
      <c r="W1315" s="10">
        <v>4459640</v>
      </c>
      <c r="X1315" s="10">
        <v>3641820</v>
      </c>
    </row>
    <row r="1316" spans="1:25" s="43" customFormat="1" ht="16.5" customHeight="1" x14ac:dyDescent="0.25">
      <c r="A1316" s="3" t="s">
        <v>398</v>
      </c>
      <c r="B1316" s="5" t="s">
        <v>396</v>
      </c>
      <c r="C1316" s="5"/>
      <c r="D1316" s="10">
        <v>1800000</v>
      </c>
      <c r="E1316" s="10">
        <v>1300000</v>
      </c>
      <c r="F1316" s="10"/>
      <c r="G1316" s="10"/>
      <c r="H1316" s="10">
        <v>50000</v>
      </c>
      <c r="I1316" s="10"/>
      <c r="J1316" s="10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</row>
    <row r="1317" spans="1:25" s="43" customFormat="1" ht="16.5" customHeight="1" x14ac:dyDescent="0.25">
      <c r="A1317" s="3" t="s">
        <v>398</v>
      </c>
      <c r="B1317" s="5" t="s">
        <v>397</v>
      </c>
      <c r="C1317" s="5"/>
      <c r="D1317" s="10">
        <v>3835000</v>
      </c>
      <c r="E1317" s="10"/>
      <c r="F1317" s="10"/>
      <c r="G1317" s="10"/>
      <c r="H1317" s="10"/>
      <c r="I1317" s="10"/>
      <c r="J1317" s="10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</row>
    <row r="1318" spans="1:25" s="43" customFormat="1" ht="16.5" customHeight="1" x14ac:dyDescent="0.25">
      <c r="A1318" s="3" t="s">
        <v>398</v>
      </c>
      <c r="B1318" s="5" t="s">
        <v>1755</v>
      </c>
      <c r="C1318" s="5"/>
      <c r="D1318" s="10">
        <v>0</v>
      </c>
      <c r="E1318" s="10"/>
      <c r="F1318" s="10"/>
      <c r="G1318" s="10"/>
      <c r="H1318" s="10"/>
      <c r="I1318" s="10"/>
      <c r="J1318" s="10"/>
      <c r="K1318" s="10"/>
      <c r="L1318" s="10"/>
      <c r="M1318" s="10"/>
      <c r="N1318" s="10"/>
      <c r="O1318" s="10"/>
      <c r="P1318" s="10"/>
      <c r="Q1318" s="10"/>
      <c r="R1318" s="10">
        <v>120000</v>
      </c>
      <c r="S1318" s="10">
        <v>120000</v>
      </c>
      <c r="T1318" s="10"/>
      <c r="U1318" s="10"/>
      <c r="V1318" s="10"/>
      <c r="W1318" s="10"/>
      <c r="X1318" s="10"/>
    </row>
    <row r="1319" spans="1:25" s="43" customFormat="1" ht="16.5" customHeight="1" x14ac:dyDescent="0.25">
      <c r="A1319" s="7" t="s">
        <v>951</v>
      </c>
      <c r="B1319" s="7" t="s">
        <v>951</v>
      </c>
      <c r="C1319" s="7"/>
      <c r="D1319" s="9">
        <f t="shared" ref="D1319:U1319" si="17">SUM(D1273:D1318)</f>
        <v>13955348</v>
      </c>
      <c r="E1319" s="9">
        <f t="shared" si="17"/>
        <v>5917000</v>
      </c>
      <c r="F1319" s="9">
        <f t="shared" si="17"/>
        <v>0</v>
      </c>
      <c r="G1319" s="9">
        <f t="shared" si="17"/>
        <v>0</v>
      </c>
      <c r="H1319" s="9">
        <f t="shared" si="17"/>
        <v>8267425</v>
      </c>
      <c r="I1319" s="9">
        <f t="shared" si="17"/>
        <v>5772100</v>
      </c>
      <c r="J1319" s="9">
        <f t="shared" si="17"/>
        <v>2045000</v>
      </c>
      <c r="K1319" s="9">
        <f t="shared" si="17"/>
        <v>160000</v>
      </c>
      <c r="L1319" s="9">
        <f t="shared" si="17"/>
        <v>5000</v>
      </c>
      <c r="M1319" s="9">
        <f t="shared" si="17"/>
        <v>0</v>
      </c>
      <c r="N1319" s="9">
        <f t="shared" si="17"/>
        <v>2113500</v>
      </c>
      <c r="O1319" s="9">
        <f t="shared" si="17"/>
        <v>2100</v>
      </c>
      <c r="P1319" s="9">
        <f t="shared" si="17"/>
        <v>13904100</v>
      </c>
      <c r="Q1319" s="9">
        <f t="shared" si="17"/>
        <v>5100</v>
      </c>
      <c r="R1319" s="9">
        <f t="shared" si="17"/>
        <v>56748102</v>
      </c>
      <c r="S1319" s="9">
        <f t="shared" si="17"/>
        <v>55345288</v>
      </c>
      <c r="T1319" s="9">
        <f t="shared" si="17"/>
        <v>41579500</v>
      </c>
      <c r="U1319" s="9">
        <f t="shared" si="17"/>
        <v>43006960</v>
      </c>
      <c r="V1319" s="9">
        <f>SUM(V1273:V1318)</f>
        <v>61184405</v>
      </c>
      <c r="W1319" s="9">
        <f>SUM(W1273:W1318)</f>
        <v>38616940</v>
      </c>
      <c r="X1319" s="9">
        <f>SUM(X1273:X1318)</f>
        <v>73218959</v>
      </c>
      <c r="Y1319" s="13" t="s">
        <v>936</v>
      </c>
    </row>
    <row r="1320" spans="1:25" s="43" customFormat="1" ht="16.5" customHeight="1" x14ac:dyDescent="0.25">
      <c r="A1320" s="3" t="s">
        <v>2249</v>
      </c>
      <c r="B1320" s="3" t="s">
        <v>10</v>
      </c>
      <c r="C1320" s="3"/>
      <c r="D1320" s="12"/>
      <c r="E1320" s="12"/>
      <c r="F1320" s="12"/>
      <c r="G1320" s="12"/>
      <c r="H1320" s="12"/>
      <c r="I1320" s="12"/>
      <c r="J1320" s="12"/>
      <c r="K1320" s="12"/>
      <c r="L1320" s="12"/>
      <c r="M1320" s="12"/>
      <c r="N1320" s="12"/>
      <c r="O1320" s="12"/>
      <c r="P1320" s="12"/>
      <c r="Q1320" s="12"/>
      <c r="R1320" s="12"/>
      <c r="S1320" s="12"/>
      <c r="T1320" s="12"/>
      <c r="U1320" s="12"/>
      <c r="V1320" s="12">
        <v>20000</v>
      </c>
      <c r="W1320" s="12">
        <v>20000</v>
      </c>
      <c r="X1320" s="12"/>
      <c r="Y1320" s="44"/>
    </row>
    <row r="1321" spans="1:25" s="43" customFormat="1" ht="16.5" customHeight="1" x14ac:dyDescent="0.25">
      <c r="A1321" s="7" t="s">
        <v>2250</v>
      </c>
      <c r="B1321" s="7" t="s">
        <v>2250</v>
      </c>
      <c r="C1321" s="7"/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  <c r="T1321" s="9"/>
      <c r="U1321" s="9"/>
      <c r="V1321" s="9">
        <f>SUM(V1320)</f>
        <v>20000</v>
      </c>
      <c r="W1321" s="9">
        <v>20000</v>
      </c>
      <c r="X1321" s="9"/>
      <c r="Y1321" s="13" t="s">
        <v>936</v>
      </c>
    </row>
    <row r="1322" spans="1:25" s="43" customFormat="1" ht="16.5" customHeight="1" x14ac:dyDescent="0.25">
      <c r="A1322" s="3" t="s">
        <v>1380</v>
      </c>
      <c r="B1322" s="4" t="s">
        <v>10</v>
      </c>
      <c r="C1322" s="3"/>
      <c r="D1322" s="12"/>
      <c r="E1322" s="12"/>
      <c r="F1322" s="12"/>
      <c r="G1322" s="12"/>
      <c r="H1322" s="12"/>
      <c r="I1322" s="12"/>
      <c r="J1322" s="12"/>
      <c r="K1322" s="12"/>
      <c r="L1322" s="12"/>
      <c r="M1322" s="12"/>
      <c r="N1322" s="12"/>
      <c r="O1322" s="12"/>
      <c r="P1322" s="12"/>
      <c r="Q1322" s="12"/>
      <c r="R1322" s="12">
        <v>30</v>
      </c>
      <c r="S1322" s="12">
        <v>15</v>
      </c>
      <c r="T1322" s="12">
        <v>100</v>
      </c>
      <c r="U1322" s="12"/>
      <c r="V1322" s="12">
        <v>20</v>
      </c>
      <c r="W1322" s="12">
        <v>200</v>
      </c>
      <c r="X1322" s="12"/>
      <c r="Y1322" s="44"/>
    </row>
    <row r="1323" spans="1:25" s="43" customFormat="1" ht="16.5" customHeight="1" x14ac:dyDescent="0.25">
      <c r="A1323" s="7" t="s">
        <v>1379</v>
      </c>
      <c r="B1323" s="7" t="s">
        <v>1379</v>
      </c>
      <c r="C1323" s="7"/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>
        <v>30</v>
      </c>
      <c r="S1323" s="9">
        <v>15</v>
      </c>
      <c r="T1323" s="9">
        <f>SUM(T1322)</f>
        <v>100</v>
      </c>
      <c r="U1323" s="9">
        <f>SUM(U1322)</f>
        <v>0</v>
      </c>
      <c r="V1323" s="9">
        <f>SUM(V1322)</f>
        <v>20</v>
      </c>
      <c r="W1323" s="9">
        <v>200</v>
      </c>
      <c r="X1323" s="9"/>
      <c r="Y1323" s="13" t="s">
        <v>936</v>
      </c>
    </row>
    <row r="1324" spans="1:25" s="43" customFormat="1" ht="16.5" customHeight="1" x14ac:dyDescent="0.25">
      <c r="A1324" s="3" t="s">
        <v>399</v>
      </c>
      <c r="B1324" s="5" t="s">
        <v>400</v>
      </c>
      <c r="C1324" s="5"/>
      <c r="D1324" s="10"/>
      <c r="E1324" s="10"/>
      <c r="F1324" s="10"/>
      <c r="G1324" s="10"/>
      <c r="H1324" s="10"/>
      <c r="I1324" s="10"/>
      <c r="J1324" s="10"/>
      <c r="K1324" s="10"/>
      <c r="L1324" s="10"/>
      <c r="M1324" s="10"/>
      <c r="N1324" s="10">
        <v>9266</v>
      </c>
      <c r="O1324" s="10">
        <v>5880</v>
      </c>
      <c r="P1324" s="10"/>
      <c r="Q1324" s="10"/>
      <c r="R1324" s="10"/>
      <c r="S1324" s="10"/>
      <c r="T1324" s="10">
        <v>2200</v>
      </c>
      <c r="U1324" s="10"/>
      <c r="V1324" s="10"/>
      <c r="W1324" s="10"/>
      <c r="X1324" s="10">
        <v>200</v>
      </c>
    </row>
    <row r="1325" spans="1:25" s="43" customFormat="1" ht="16.5" customHeight="1" x14ac:dyDescent="0.25">
      <c r="A1325" s="3" t="s">
        <v>399</v>
      </c>
      <c r="B1325" s="5" t="s">
        <v>401</v>
      </c>
      <c r="C1325" s="5"/>
      <c r="D1325" s="10"/>
      <c r="E1325" s="10"/>
      <c r="F1325" s="10"/>
      <c r="G1325" s="10"/>
      <c r="H1325" s="10"/>
      <c r="I1325" s="10"/>
      <c r="J1325" s="10"/>
      <c r="K1325" s="10"/>
      <c r="L1325" s="10">
        <v>150</v>
      </c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</row>
    <row r="1326" spans="1:25" s="43" customFormat="1" ht="16.5" customHeight="1" x14ac:dyDescent="0.25">
      <c r="A1326" s="3" t="s">
        <v>399</v>
      </c>
      <c r="B1326" s="5" t="s">
        <v>390</v>
      </c>
      <c r="C1326" s="5"/>
      <c r="D1326" s="10"/>
      <c r="E1326" s="10"/>
      <c r="F1326" s="10"/>
      <c r="G1326" s="10"/>
      <c r="H1326" s="10"/>
      <c r="I1326" s="10"/>
      <c r="J1326" s="10"/>
      <c r="K1326" s="10"/>
      <c r="L1326" s="10"/>
      <c r="M1326" s="10"/>
      <c r="N1326" s="10"/>
      <c r="O1326" s="10"/>
      <c r="P1326" s="10"/>
      <c r="Q1326" s="10"/>
      <c r="R1326" s="10"/>
      <c r="S1326" s="10">
        <v>7</v>
      </c>
      <c r="T1326" s="10"/>
      <c r="U1326" s="10">
        <v>20</v>
      </c>
      <c r="V1326" s="10">
        <v>50</v>
      </c>
      <c r="W1326" s="10">
        <v>30</v>
      </c>
      <c r="X1326" s="10">
        <v>100</v>
      </c>
    </row>
    <row r="1327" spans="1:25" s="43" customFormat="1" ht="16.5" customHeight="1" x14ac:dyDescent="0.25">
      <c r="A1327" s="3" t="s">
        <v>399</v>
      </c>
      <c r="B1327" s="5" t="s">
        <v>402</v>
      </c>
      <c r="C1327" s="5"/>
      <c r="D1327" s="10"/>
      <c r="E1327" s="10"/>
      <c r="F1327" s="10"/>
      <c r="G1327" s="10"/>
      <c r="H1327" s="10"/>
      <c r="I1327" s="10"/>
      <c r="J1327" s="10"/>
      <c r="K1327" s="10"/>
      <c r="L1327" s="10">
        <v>170</v>
      </c>
      <c r="M1327" s="10">
        <v>199</v>
      </c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</row>
    <row r="1328" spans="1:25" s="43" customFormat="1" ht="16.5" customHeight="1" x14ac:dyDescent="0.25">
      <c r="A1328" s="3" t="s">
        <v>399</v>
      </c>
      <c r="B1328" s="5" t="s">
        <v>1381</v>
      </c>
      <c r="C1328" s="5"/>
      <c r="D1328" s="10"/>
      <c r="E1328" s="10"/>
      <c r="F1328" s="10"/>
      <c r="G1328" s="10"/>
      <c r="H1328" s="10"/>
      <c r="I1328" s="10"/>
      <c r="J1328" s="10"/>
      <c r="K1328" s="10"/>
      <c r="L1328" s="10"/>
      <c r="M1328" s="10"/>
      <c r="N1328" s="10"/>
      <c r="O1328" s="10"/>
      <c r="P1328" s="10"/>
      <c r="Q1328" s="10"/>
      <c r="R1328" s="10"/>
      <c r="S1328" s="10">
        <v>6100</v>
      </c>
      <c r="T1328" s="10">
        <v>300</v>
      </c>
      <c r="U1328" s="10"/>
      <c r="V1328" s="10">
        <v>450</v>
      </c>
      <c r="W1328" s="10"/>
      <c r="X1328" s="10"/>
    </row>
    <row r="1329" spans="1:24" s="43" customFormat="1" ht="16.5" customHeight="1" x14ac:dyDescent="0.25">
      <c r="A1329" s="3" t="s">
        <v>399</v>
      </c>
      <c r="B1329" s="5" t="s">
        <v>403</v>
      </c>
      <c r="C1329" s="5"/>
      <c r="D1329" s="10"/>
      <c r="E1329" s="10"/>
      <c r="F1329" s="10"/>
      <c r="G1329" s="10"/>
      <c r="H1329" s="10"/>
      <c r="I1329" s="10"/>
      <c r="J1329" s="10"/>
      <c r="K1329" s="10"/>
      <c r="L1329" s="10">
        <v>70</v>
      </c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</row>
    <row r="1330" spans="1:24" s="43" customFormat="1" ht="16.5" customHeight="1" x14ac:dyDescent="0.25">
      <c r="A1330" s="3" t="s">
        <v>399</v>
      </c>
      <c r="B1330" s="5" t="s">
        <v>404</v>
      </c>
      <c r="C1330" s="5"/>
      <c r="D1330" s="10"/>
      <c r="E1330" s="10"/>
      <c r="F1330" s="10"/>
      <c r="G1330" s="10"/>
      <c r="H1330" s="10"/>
      <c r="I1330" s="10"/>
      <c r="J1330" s="10"/>
      <c r="K1330" s="10"/>
      <c r="L1330" s="10">
        <v>750</v>
      </c>
      <c r="M1330" s="10">
        <v>753</v>
      </c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</row>
    <row r="1331" spans="1:24" s="43" customFormat="1" ht="16.5" customHeight="1" x14ac:dyDescent="0.25">
      <c r="A1331" s="3" t="s">
        <v>399</v>
      </c>
      <c r="B1331" s="5" t="s">
        <v>1166</v>
      </c>
      <c r="C1331" s="5"/>
      <c r="D1331" s="10"/>
      <c r="E1331" s="10"/>
      <c r="F1331" s="10"/>
      <c r="G1331" s="10"/>
      <c r="H1331" s="10"/>
      <c r="I1331" s="10"/>
      <c r="J1331" s="10"/>
      <c r="K1331" s="10"/>
      <c r="L1331" s="10"/>
      <c r="M1331" s="10"/>
      <c r="N1331" s="10"/>
      <c r="O1331" s="10"/>
      <c r="P1331" s="10"/>
      <c r="Q1331" s="10"/>
      <c r="R1331" s="10"/>
      <c r="S1331" s="10">
        <v>100</v>
      </c>
      <c r="T1331" s="10"/>
      <c r="U1331" s="10"/>
      <c r="V1331" s="10"/>
      <c r="W1331" s="10"/>
      <c r="X1331" s="10"/>
    </row>
    <row r="1332" spans="1:24" s="43" customFormat="1" ht="16.5" customHeight="1" x14ac:dyDescent="0.25">
      <c r="A1332" s="3" t="s">
        <v>399</v>
      </c>
      <c r="B1332" s="5" t="s">
        <v>1181</v>
      </c>
      <c r="C1332" s="5"/>
      <c r="D1332" s="10"/>
      <c r="E1332" s="10"/>
      <c r="F1332" s="10"/>
      <c r="G1332" s="10"/>
      <c r="H1332" s="10"/>
      <c r="I1332" s="10"/>
      <c r="J1332" s="10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>
        <v>20</v>
      </c>
      <c r="X1332" s="10">
        <v>1000</v>
      </c>
    </row>
    <row r="1333" spans="1:24" s="43" customFormat="1" ht="16.5" customHeight="1" x14ac:dyDescent="0.25">
      <c r="A1333" s="3" t="s">
        <v>399</v>
      </c>
      <c r="B1333" s="5" t="s">
        <v>1205</v>
      </c>
      <c r="C1333" s="5"/>
      <c r="D1333" s="10"/>
      <c r="E1333" s="10"/>
      <c r="F1333" s="10"/>
      <c r="G1333" s="10"/>
      <c r="H1333" s="10"/>
      <c r="I1333" s="10"/>
      <c r="J1333" s="10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>
        <v>150</v>
      </c>
    </row>
    <row r="1334" spans="1:24" s="43" customFormat="1" ht="16.5" customHeight="1" x14ac:dyDescent="0.25">
      <c r="A1334" s="3" t="s">
        <v>399</v>
      </c>
      <c r="B1334" s="5" t="s">
        <v>1756</v>
      </c>
      <c r="C1334" s="5"/>
      <c r="D1334" s="10"/>
      <c r="E1334" s="10"/>
      <c r="F1334" s="10"/>
      <c r="G1334" s="10"/>
      <c r="H1334" s="10"/>
      <c r="I1334" s="10"/>
      <c r="J1334" s="10"/>
      <c r="K1334" s="10"/>
      <c r="L1334" s="10"/>
      <c r="M1334" s="10"/>
      <c r="N1334" s="10"/>
      <c r="O1334" s="10">
        <v>13539</v>
      </c>
      <c r="P1334" s="10"/>
      <c r="Q1334" s="10"/>
      <c r="R1334" s="10"/>
      <c r="S1334" s="10"/>
      <c r="T1334" s="10"/>
      <c r="U1334" s="10"/>
      <c r="V1334" s="10"/>
      <c r="W1334" s="10"/>
      <c r="X1334" s="10"/>
    </row>
    <row r="1335" spans="1:24" s="43" customFormat="1" ht="16.5" customHeight="1" x14ac:dyDescent="0.25">
      <c r="A1335" s="3" t="s">
        <v>399</v>
      </c>
      <c r="B1335" s="5" t="s">
        <v>405</v>
      </c>
      <c r="C1335" s="5"/>
      <c r="D1335" s="10">
        <v>200</v>
      </c>
      <c r="E1335" s="10">
        <v>950</v>
      </c>
      <c r="F1335" s="10"/>
      <c r="G1335" s="10"/>
      <c r="H1335" s="10"/>
      <c r="I1335" s="10">
        <v>7630</v>
      </c>
      <c r="J1335" s="10">
        <v>7630</v>
      </c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>
        <v>700</v>
      </c>
      <c r="V1335" s="10">
        <v>700</v>
      </c>
      <c r="W1335" s="10">
        <v>105</v>
      </c>
      <c r="X1335" s="10">
        <v>500</v>
      </c>
    </row>
    <row r="1336" spans="1:24" s="43" customFormat="1" ht="16.5" customHeight="1" x14ac:dyDescent="0.25">
      <c r="A1336" s="3" t="s">
        <v>399</v>
      </c>
      <c r="B1336" s="5" t="s">
        <v>1757</v>
      </c>
      <c r="C1336" s="5"/>
      <c r="D1336" s="10"/>
      <c r="E1336" s="10"/>
      <c r="F1336" s="10"/>
      <c r="G1336" s="10"/>
      <c r="H1336" s="10"/>
      <c r="I1336" s="10"/>
      <c r="J1336" s="10"/>
      <c r="K1336" s="10"/>
      <c r="L1336" s="10"/>
      <c r="M1336" s="10"/>
      <c r="N1336" s="10"/>
      <c r="O1336" s="10">
        <v>22085</v>
      </c>
      <c r="P1336" s="10"/>
      <c r="Q1336" s="10"/>
      <c r="R1336" s="10"/>
      <c r="S1336" s="10"/>
      <c r="T1336" s="10"/>
      <c r="U1336" s="10"/>
      <c r="V1336" s="10"/>
      <c r="W1336" s="10"/>
      <c r="X1336" s="10">
        <v>1000</v>
      </c>
    </row>
    <row r="1337" spans="1:24" s="43" customFormat="1" ht="16.5" customHeight="1" x14ac:dyDescent="0.25">
      <c r="A1337" s="3" t="s">
        <v>399</v>
      </c>
      <c r="B1337" s="5" t="s">
        <v>406</v>
      </c>
      <c r="C1337" s="5"/>
      <c r="D1337" s="10"/>
      <c r="E1337" s="10"/>
      <c r="F1337" s="10"/>
      <c r="G1337" s="10"/>
      <c r="H1337" s="10"/>
      <c r="I1337" s="10"/>
      <c r="J1337" s="10"/>
      <c r="K1337" s="10"/>
      <c r="L1337" s="10"/>
      <c r="M1337" s="10">
        <v>309</v>
      </c>
      <c r="N1337" s="10">
        <v>200</v>
      </c>
      <c r="O1337" s="10"/>
      <c r="P1337" s="10">
        <v>200</v>
      </c>
      <c r="Q1337" s="10"/>
      <c r="R1337" s="10"/>
      <c r="S1337" s="10">
        <v>50</v>
      </c>
      <c r="T1337" s="10"/>
      <c r="U1337" s="10"/>
      <c r="V1337" s="10"/>
      <c r="W1337" s="10"/>
      <c r="X1337" s="10"/>
    </row>
    <row r="1338" spans="1:24" s="43" customFormat="1" ht="16.5" customHeight="1" x14ac:dyDescent="0.25">
      <c r="A1338" s="3" t="s">
        <v>399</v>
      </c>
      <c r="B1338" s="5" t="s">
        <v>2251</v>
      </c>
      <c r="C1338" s="3"/>
      <c r="D1338" s="10"/>
      <c r="E1338" s="10"/>
      <c r="F1338" s="10"/>
      <c r="G1338" s="10"/>
      <c r="H1338" s="10"/>
      <c r="I1338" s="10"/>
      <c r="J1338" s="10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>
        <v>1700</v>
      </c>
      <c r="W1338" s="10">
        <v>13690</v>
      </c>
      <c r="X1338" s="10"/>
    </row>
    <row r="1339" spans="1:24" s="43" customFormat="1" ht="16.5" customHeight="1" x14ac:dyDescent="0.25">
      <c r="A1339" s="3" t="s">
        <v>399</v>
      </c>
      <c r="B1339" s="5" t="s">
        <v>10</v>
      </c>
      <c r="C1339" s="5"/>
      <c r="D1339" s="10">
        <v>2000</v>
      </c>
      <c r="E1339" s="10">
        <v>1500</v>
      </c>
      <c r="F1339" s="10">
        <v>1000</v>
      </c>
      <c r="G1339" s="10">
        <v>1100</v>
      </c>
      <c r="H1339" s="10">
        <v>505</v>
      </c>
      <c r="I1339" s="10">
        <v>2100</v>
      </c>
      <c r="J1339" s="10">
        <v>2122</v>
      </c>
      <c r="K1339" s="10">
        <v>130</v>
      </c>
      <c r="L1339" s="10">
        <v>44777</v>
      </c>
      <c r="M1339" s="10">
        <v>309</v>
      </c>
      <c r="N1339" s="10">
        <v>7112</v>
      </c>
      <c r="O1339" s="10">
        <v>1450</v>
      </c>
      <c r="P1339" s="10">
        <v>710</v>
      </c>
      <c r="Q1339" s="10">
        <v>2401</v>
      </c>
      <c r="R1339" s="10">
        <v>1103</v>
      </c>
      <c r="S1339" s="10">
        <v>475</v>
      </c>
      <c r="T1339" s="10">
        <v>5100</v>
      </c>
      <c r="U1339" s="10">
        <v>230</v>
      </c>
      <c r="V1339" s="10">
        <v>3204</v>
      </c>
      <c r="W1339" s="10">
        <v>93</v>
      </c>
      <c r="X1339" s="10">
        <v>500</v>
      </c>
    </row>
    <row r="1340" spans="1:24" s="43" customFormat="1" ht="16.5" customHeight="1" x14ac:dyDescent="0.25">
      <c r="A1340" s="3" t="s">
        <v>399</v>
      </c>
      <c r="B1340" s="5" t="s">
        <v>1562</v>
      </c>
      <c r="C1340" s="5"/>
      <c r="D1340" s="10"/>
      <c r="E1340" s="10"/>
      <c r="F1340" s="10"/>
      <c r="G1340" s="10"/>
      <c r="H1340" s="10"/>
      <c r="I1340" s="10"/>
      <c r="J1340" s="10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>
        <v>10</v>
      </c>
      <c r="W1340" s="10"/>
      <c r="X1340" s="10">
        <v>70</v>
      </c>
    </row>
    <row r="1341" spans="1:24" s="43" customFormat="1" ht="16.5" customHeight="1" x14ac:dyDescent="0.25">
      <c r="A1341" s="3" t="s">
        <v>399</v>
      </c>
      <c r="B1341" s="5" t="s">
        <v>1758</v>
      </c>
      <c r="C1341" s="3"/>
      <c r="D1341" s="10"/>
      <c r="E1341" s="10"/>
      <c r="F1341" s="10"/>
      <c r="G1341" s="10"/>
      <c r="H1341" s="10"/>
      <c r="I1341" s="10"/>
      <c r="J1341" s="10"/>
      <c r="K1341" s="10"/>
      <c r="L1341" s="10"/>
      <c r="M1341" s="10"/>
      <c r="N1341" s="10"/>
      <c r="O1341" s="10">
        <v>78125</v>
      </c>
      <c r="P1341" s="10"/>
      <c r="Q1341" s="10"/>
      <c r="R1341" s="10"/>
      <c r="S1341" s="10"/>
      <c r="T1341" s="10"/>
      <c r="U1341" s="10"/>
      <c r="V1341" s="10"/>
      <c r="W1341" s="10"/>
      <c r="X1341" s="10"/>
    </row>
    <row r="1342" spans="1:24" s="43" customFormat="1" ht="16.5" customHeight="1" x14ac:dyDescent="0.25">
      <c r="A1342" s="3" t="s">
        <v>399</v>
      </c>
      <c r="B1342" s="5" t="s">
        <v>1171</v>
      </c>
      <c r="C1342" s="5"/>
      <c r="D1342" s="10">
        <v>5000</v>
      </c>
      <c r="E1342" s="10">
        <v>20630</v>
      </c>
      <c r="F1342" s="10">
        <v>4455</v>
      </c>
      <c r="G1342" s="10">
        <v>4450</v>
      </c>
      <c r="H1342" s="10">
        <v>360</v>
      </c>
      <c r="I1342" s="10">
        <v>62436</v>
      </c>
      <c r="J1342" s="10">
        <v>62436</v>
      </c>
      <c r="K1342" s="10">
        <v>120562</v>
      </c>
      <c r="L1342" s="10">
        <v>547125</v>
      </c>
      <c r="M1342" s="10">
        <v>467678</v>
      </c>
      <c r="N1342" s="10">
        <v>428533</v>
      </c>
      <c r="O1342" s="10">
        <v>19138</v>
      </c>
      <c r="P1342" s="10">
        <v>57612</v>
      </c>
      <c r="Q1342" s="10">
        <v>650</v>
      </c>
      <c r="R1342" s="10">
        <v>2600</v>
      </c>
      <c r="S1342" s="10">
        <v>4840</v>
      </c>
      <c r="T1342" s="10">
        <v>19892</v>
      </c>
      <c r="U1342" s="10">
        <v>2646</v>
      </c>
      <c r="V1342" s="10">
        <v>18132</v>
      </c>
      <c r="W1342" s="10">
        <v>8750</v>
      </c>
      <c r="X1342" s="10">
        <v>9853</v>
      </c>
    </row>
    <row r="1343" spans="1:24" s="43" customFormat="1" ht="16.5" customHeight="1" x14ac:dyDescent="0.25">
      <c r="A1343" s="3" t="s">
        <v>399</v>
      </c>
      <c r="B1343" s="5" t="s">
        <v>2252</v>
      </c>
      <c r="C1343" s="3"/>
      <c r="D1343" s="10"/>
      <c r="E1343" s="10"/>
      <c r="F1343" s="10"/>
      <c r="G1343" s="10"/>
      <c r="H1343" s="10"/>
      <c r="I1343" s="10"/>
      <c r="J1343" s="10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>
        <v>300</v>
      </c>
      <c r="W1343" s="10"/>
      <c r="X1343" s="10">
        <v>2800</v>
      </c>
    </row>
    <row r="1344" spans="1:24" s="43" customFormat="1" ht="16.5" customHeight="1" x14ac:dyDescent="0.25">
      <c r="A1344" s="3" t="s">
        <v>399</v>
      </c>
      <c r="B1344" s="5" t="s">
        <v>1172</v>
      </c>
      <c r="C1344" s="5"/>
      <c r="D1344" s="10"/>
      <c r="E1344" s="10"/>
      <c r="F1344" s="10"/>
      <c r="G1344" s="10"/>
      <c r="H1344" s="10"/>
      <c r="I1344" s="10"/>
      <c r="J1344" s="10"/>
      <c r="K1344" s="10"/>
      <c r="L1344" s="10"/>
      <c r="M1344" s="10"/>
      <c r="N1344" s="10"/>
      <c r="O1344" s="10"/>
      <c r="P1344" s="10"/>
      <c r="Q1344" s="10"/>
      <c r="R1344" s="10">
        <v>600</v>
      </c>
      <c r="S1344" s="10"/>
      <c r="T1344" s="10"/>
      <c r="U1344" s="10"/>
      <c r="V1344" s="10"/>
      <c r="W1344" s="10"/>
      <c r="X1344" s="10"/>
    </row>
    <row r="1345" spans="1:25" s="43" customFormat="1" ht="16.5" customHeight="1" x14ac:dyDescent="0.25">
      <c r="A1345" s="7" t="s">
        <v>952</v>
      </c>
      <c r="B1345" s="7" t="s">
        <v>952</v>
      </c>
      <c r="C1345" s="7"/>
      <c r="D1345" s="9">
        <f t="shared" ref="D1345:W1345" si="18">SUM(D1324:D1344)</f>
        <v>7200</v>
      </c>
      <c r="E1345" s="9">
        <f t="shared" si="18"/>
        <v>23080</v>
      </c>
      <c r="F1345" s="9">
        <f t="shared" si="18"/>
        <v>5455</v>
      </c>
      <c r="G1345" s="9">
        <f t="shared" si="18"/>
        <v>5550</v>
      </c>
      <c r="H1345" s="9">
        <f t="shared" si="18"/>
        <v>865</v>
      </c>
      <c r="I1345" s="9">
        <f t="shared" si="18"/>
        <v>72166</v>
      </c>
      <c r="J1345" s="9">
        <f t="shared" si="18"/>
        <v>72188</v>
      </c>
      <c r="K1345" s="9">
        <f t="shared" si="18"/>
        <v>120692</v>
      </c>
      <c r="L1345" s="9">
        <f t="shared" si="18"/>
        <v>593042</v>
      </c>
      <c r="M1345" s="9">
        <f t="shared" si="18"/>
        <v>469248</v>
      </c>
      <c r="N1345" s="9">
        <f t="shared" si="18"/>
        <v>445111</v>
      </c>
      <c r="O1345" s="9">
        <f t="shared" si="18"/>
        <v>140217</v>
      </c>
      <c r="P1345" s="9">
        <f t="shared" si="18"/>
        <v>58522</v>
      </c>
      <c r="Q1345" s="9">
        <f t="shared" si="18"/>
        <v>3051</v>
      </c>
      <c r="R1345" s="9">
        <f>SUM(R1324:R1344)</f>
        <v>4303</v>
      </c>
      <c r="S1345" s="9">
        <f>SUM(S1324:S1344)</f>
        <v>11572</v>
      </c>
      <c r="T1345" s="9">
        <f t="shared" si="18"/>
        <v>27492</v>
      </c>
      <c r="U1345" s="9">
        <f t="shared" si="18"/>
        <v>3596</v>
      </c>
      <c r="V1345" s="9">
        <f t="shared" si="18"/>
        <v>24546</v>
      </c>
      <c r="W1345" s="9">
        <f>SUM(W1324:W1344)</f>
        <v>22688</v>
      </c>
      <c r="X1345" s="9">
        <f>SUM(X1324:X1344)</f>
        <v>16173</v>
      </c>
      <c r="Y1345" s="13" t="s">
        <v>936</v>
      </c>
    </row>
    <row r="1346" spans="1:25" s="43" customFormat="1" ht="16.5" customHeight="1" x14ac:dyDescent="0.25">
      <c r="A1346" s="3" t="s">
        <v>407</v>
      </c>
      <c r="B1346" s="5" t="s">
        <v>408</v>
      </c>
      <c r="C1346" s="5"/>
      <c r="D1346" s="10">
        <v>1000</v>
      </c>
      <c r="E1346" s="10"/>
      <c r="F1346" s="10"/>
      <c r="G1346" s="10"/>
      <c r="H1346" s="10"/>
      <c r="I1346" s="10"/>
      <c r="J1346" s="10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</row>
    <row r="1347" spans="1:25" s="43" customFormat="1" ht="16.5" customHeight="1" x14ac:dyDescent="0.25">
      <c r="A1347" s="3" t="s">
        <v>407</v>
      </c>
      <c r="B1347" s="3" t="s">
        <v>390</v>
      </c>
      <c r="C1347" s="3"/>
      <c r="D1347" s="10"/>
      <c r="E1347" s="10"/>
      <c r="F1347" s="10"/>
      <c r="G1347" s="10"/>
      <c r="H1347" s="10"/>
      <c r="I1347" s="10"/>
      <c r="J1347" s="10"/>
      <c r="K1347" s="10"/>
      <c r="L1347" s="10"/>
      <c r="M1347" s="10"/>
      <c r="N1347" s="10"/>
      <c r="O1347" s="10">
        <v>3500</v>
      </c>
      <c r="P1347" s="10">
        <v>100</v>
      </c>
      <c r="Q1347" s="10"/>
      <c r="R1347" s="10"/>
      <c r="S1347" s="10"/>
      <c r="T1347" s="10"/>
      <c r="U1347" s="10"/>
      <c r="V1347" s="10"/>
      <c r="W1347" s="10">
        <v>30</v>
      </c>
      <c r="X1347" s="10"/>
    </row>
    <row r="1348" spans="1:25" s="43" customFormat="1" ht="16.5" customHeight="1" x14ac:dyDescent="0.25">
      <c r="A1348" s="3" t="s">
        <v>407</v>
      </c>
      <c r="B1348" s="3" t="s">
        <v>1205</v>
      </c>
      <c r="C1348" s="3"/>
      <c r="D1348" s="10"/>
      <c r="E1348" s="10"/>
      <c r="F1348" s="10"/>
      <c r="G1348" s="10"/>
      <c r="H1348" s="10"/>
      <c r="I1348" s="10"/>
      <c r="J1348" s="10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>
        <v>100</v>
      </c>
      <c r="X1348" s="10">
        <v>4350</v>
      </c>
    </row>
    <row r="1349" spans="1:25" s="43" customFormat="1" ht="16.5" customHeight="1" x14ac:dyDescent="0.25">
      <c r="A1349" s="3" t="s">
        <v>407</v>
      </c>
      <c r="B1349" s="3" t="s">
        <v>1614</v>
      </c>
      <c r="C1349" s="3"/>
      <c r="D1349" s="10"/>
      <c r="E1349" s="10"/>
      <c r="F1349" s="10"/>
      <c r="G1349" s="10"/>
      <c r="H1349" s="10"/>
      <c r="I1349" s="10"/>
      <c r="J1349" s="10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>
        <v>113</v>
      </c>
      <c r="X1349" s="10"/>
    </row>
    <row r="1350" spans="1:25" s="43" customFormat="1" ht="16.5" customHeight="1" x14ac:dyDescent="0.25">
      <c r="A1350" s="3" t="s">
        <v>407</v>
      </c>
      <c r="B1350" s="5" t="s">
        <v>1173</v>
      </c>
      <c r="C1350" s="5"/>
      <c r="D1350" s="10"/>
      <c r="E1350" s="10"/>
      <c r="F1350" s="10"/>
      <c r="G1350" s="10"/>
      <c r="H1350" s="10"/>
      <c r="I1350" s="10"/>
      <c r="J1350" s="10"/>
      <c r="K1350" s="10"/>
      <c r="L1350" s="10"/>
      <c r="M1350" s="10"/>
      <c r="N1350" s="10"/>
      <c r="O1350" s="10"/>
      <c r="P1350" s="10"/>
      <c r="Q1350" s="10"/>
      <c r="R1350" s="10">
        <v>5000</v>
      </c>
      <c r="S1350" s="10"/>
      <c r="T1350" s="10"/>
      <c r="U1350" s="10"/>
      <c r="V1350" s="10">
        <v>3600</v>
      </c>
      <c r="W1350" s="10"/>
      <c r="X1350" s="10"/>
    </row>
    <row r="1351" spans="1:25" s="43" customFormat="1" ht="16.5" customHeight="1" x14ac:dyDescent="0.25">
      <c r="A1351" s="3" t="s">
        <v>407</v>
      </c>
      <c r="B1351" s="5" t="s">
        <v>1174</v>
      </c>
      <c r="C1351" s="5"/>
      <c r="D1351" s="10"/>
      <c r="E1351" s="10"/>
      <c r="F1351" s="10"/>
      <c r="G1351" s="10"/>
      <c r="H1351" s="10"/>
      <c r="I1351" s="10"/>
      <c r="J1351" s="10"/>
      <c r="K1351" s="10"/>
      <c r="L1351" s="10"/>
      <c r="M1351" s="10"/>
      <c r="N1351" s="10"/>
      <c r="O1351" s="10"/>
      <c r="P1351" s="10"/>
      <c r="Q1351" s="10"/>
      <c r="R1351" s="10">
        <v>520</v>
      </c>
      <c r="S1351" s="10"/>
      <c r="T1351" s="10"/>
      <c r="U1351" s="10"/>
      <c r="V1351" s="10"/>
      <c r="W1351" s="10"/>
      <c r="X1351" s="10"/>
    </row>
    <row r="1352" spans="1:25" s="43" customFormat="1" ht="16.5" customHeight="1" x14ac:dyDescent="0.25">
      <c r="A1352" s="3" t="s">
        <v>407</v>
      </c>
      <c r="B1352" s="5" t="s">
        <v>409</v>
      </c>
      <c r="C1352" s="5"/>
      <c r="D1352" s="10">
        <v>1000</v>
      </c>
      <c r="E1352" s="10"/>
      <c r="F1352" s="10"/>
      <c r="G1352" s="10"/>
      <c r="H1352" s="10"/>
      <c r="I1352" s="10"/>
      <c r="J1352" s="10"/>
      <c r="K1352" s="10"/>
      <c r="L1352" s="10"/>
      <c r="M1352" s="10"/>
      <c r="N1352" s="10"/>
      <c r="O1352" s="10"/>
      <c r="P1352" s="10"/>
      <c r="Q1352" s="10">
        <v>0</v>
      </c>
      <c r="R1352" s="10"/>
      <c r="S1352" s="10"/>
      <c r="T1352" s="10"/>
      <c r="U1352" s="10"/>
      <c r="V1352" s="10"/>
      <c r="W1352" s="10"/>
      <c r="X1352" s="10"/>
    </row>
    <row r="1353" spans="1:25" s="43" customFormat="1" ht="16.5" customHeight="1" x14ac:dyDescent="0.25">
      <c r="A1353" s="3" t="s">
        <v>407</v>
      </c>
      <c r="B1353" s="5" t="s">
        <v>410</v>
      </c>
      <c r="C1353" s="5"/>
      <c r="D1353" s="10">
        <v>1000</v>
      </c>
      <c r="E1353" s="10"/>
      <c r="F1353" s="10"/>
      <c r="G1353" s="10"/>
      <c r="H1353" s="10"/>
      <c r="I1353" s="10"/>
      <c r="J1353" s="10"/>
      <c r="K1353" s="10"/>
      <c r="L1353" s="10"/>
      <c r="M1353" s="10"/>
      <c r="N1353" s="10"/>
      <c r="O1353" s="10"/>
      <c r="P1353" s="10"/>
      <c r="Q1353" s="10">
        <v>0</v>
      </c>
      <c r="R1353" s="10"/>
      <c r="S1353" s="10"/>
      <c r="T1353" s="10"/>
      <c r="U1353" s="10"/>
      <c r="V1353" s="10"/>
      <c r="W1353" s="10"/>
      <c r="X1353" s="10"/>
    </row>
    <row r="1354" spans="1:25" s="43" customFormat="1" ht="16.5" customHeight="1" x14ac:dyDescent="0.25">
      <c r="A1354" s="3" t="s">
        <v>407</v>
      </c>
      <c r="B1354" s="4" t="s">
        <v>10</v>
      </c>
      <c r="C1354" s="5"/>
      <c r="D1354" s="10">
        <v>13</v>
      </c>
      <c r="E1354" s="10"/>
      <c r="F1354" s="10"/>
      <c r="G1354" s="10"/>
      <c r="H1354" s="10"/>
      <c r="I1354" s="10"/>
      <c r="J1354" s="10">
        <v>100</v>
      </c>
      <c r="K1354" s="10">
        <v>150</v>
      </c>
      <c r="L1354" s="10">
        <v>9324</v>
      </c>
      <c r="M1354" s="10">
        <v>7200</v>
      </c>
      <c r="N1354" s="10">
        <v>19585</v>
      </c>
      <c r="O1354" s="10">
        <v>1397</v>
      </c>
      <c r="P1354" s="10">
        <v>1210</v>
      </c>
      <c r="Q1354" s="10">
        <v>0</v>
      </c>
      <c r="R1354" s="10">
        <v>40</v>
      </c>
      <c r="S1354" s="10">
        <v>246</v>
      </c>
      <c r="T1354" s="10">
        <v>6150</v>
      </c>
      <c r="U1354" s="10">
        <v>200</v>
      </c>
      <c r="V1354" s="10"/>
      <c r="W1354" s="10">
        <v>300</v>
      </c>
      <c r="X1354" s="10"/>
    </row>
    <row r="1355" spans="1:25" s="43" customFormat="1" ht="16.5" customHeight="1" x14ac:dyDescent="0.25">
      <c r="A1355" s="3" t="s">
        <v>407</v>
      </c>
      <c r="B1355" s="5" t="s">
        <v>411</v>
      </c>
      <c r="C1355" s="5"/>
      <c r="D1355" s="10"/>
      <c r="E1355" s="10"/>
      <c r="F1355" s="10"/>
      <c r="G1355" s="10"/>
      <c r="H1355" s="10"/>
      <c r="I1355" s="10"/>
      <c r="J1355" s="10">
        <v>8000</v>
      </c>
      <c r="K1355" s="10"/>
      <c r="L1355" s="10"/>
      <c r="M1355" s="10"/>
      <c r="N1355" s="10"/>
      <c r="O1355" s="10"/>
      <c r="P1355" s="10"/>
      <c r="Q1355" s="10">
        <v>0</v>
      </c>
      <c r="R1355" s="10"/>
      <c r="S1355" s="10"/>
      <c r="T1355" s="10"/>
      <c r="U1355" s="10"/>
      <c r="V1355" s="10"/>
      <c r="W1355" s="10"/>
      <c r="X1355" s="10"/>
    </row>
    <row r="1356" spans="1:25" s="43" customFormat="1" ht="16.5" customHeight="1" x14ac:dyDescent="0.25">
      <c r="A1356" s="3" t="s">
        <v>407</v>
      </c>
      <c r="B1356" s="3" t="s">
        <v>413</v>
      </c>
      <c r="C1356" s="3"/>
      <c r="D1356" s="10"/>
      <c r="E1356" s="10"/>
      <c r="F1356" s="10"/>
      <c r="G1356" s="10"/>
      <c r="H1356" s="10"/>
      <c r="I1356" s="10"/>
      <c r="J1356" s="10"/>
      <c r="K1356" s="10"/>
      <c r="L1356" s="10"/>
      <c r="M1356" s="10"/>
      <c r="N1356" s="10"/>
      <c r="O1356" s="10">
        <v>12400</v>
      </c>
      <c r="P1356" s="10">
        <v>8000</v>
      </c>
      <c r="Q1356" s="10">
        <v>8000</v>
      </c>
      <c r="R1356" s="10">
        <v>1500</v>
      </c>
      <c r="S1356" s="10">
        <v>7262</v>
      </c>
      <c r="T1356" s="10">
        <v>3000</v>
      </c>
      <c r="U1356" s="10">
        <v>9650</v>
      </c>
      <c r="V1356" s="10"/>
      <c r="W1356" s="10">
        <v>1800</v>
      </c>
      <c r="X1356" s="10">
        <v>6000</v>
      </c>
    </row>
    <row r="1357" spans="1:25" s="43" customFormat="1" ht="16.5" customHeight="1" x14ac:dyDescent="0.25">
      <c r="A1357" s="3" t="s">
        <v>407</v>
      </c>
      <c r="B1357" s="3" t="s">
        <v>414</v>
      </c>
      <c r="C1357" s="3"/>
      <c r="D1357" s="10"/>
      <c r="E1357" s="10"/>
      <c r="F1357" s="10"/>
      <c r="G1357" s="10"/>
      <c r="H1357" s="10"/>
      <c r="I1357" s="10"/>
      <c r="J1357" s="10"/>
      <c r="K1357" s="10"/>
      <c r="L1357" s="10"/>
      <c r="M1357" s="10"/>
      <c r="N1357" s="10"/>
      <c r="O1357" s="10">
        <v>20</v>
      </c>
      <c r="P1357" s="10"/>
      <c r="Q1357" s="10">
        <v>0</v>
      </c>
      <c r="R1357" s="10"/>
      <c r="S1357" s="10"/>
      <c r="T1357" s="10"/>
      <c r="U1357" s="10"/>
      <c r="V1357" s="10"/>
      <c r="W1357" s="10"/>
      <c r="X1357" s="10"/>
    </row>
    <row r="1358" spans="1:25" s="43" customFormat="1" ht="16.5" customHeight="1" x14ac:dyDescent="0.25">
      <c r="A1358" s="3" t="s">
        <v>407</v>
      </c>
      <c r="B1358" s="5" t="s">
        <v>412</v>
      </c>
      <c r="C1358" s="5"/>
      <c r="D1358" s="10"/>
      <c r="E1358" s="10"/>
      <c r="F1358" s="10"/>
      <c r="G1358" s="10"/>
      <c r="H1358" s="10">
        <v>8000</v>
      </c>
      <c r="I1358" s="10"/>
      <c r="J1358" s="10">
        <v>7000</v>
      </c>
      <c r="K1358" s="10"/>
      <c r="L1358" s="10">
        <v>24200</v>
      </c>
      <c r="M1358" s="10"/>
      <c r="N1358" s="10">
        <v>2100</v>
      </c>
      <c r="O1358" s="10">
        <v>4900</v>
      </c>
      <c r="P1358" s="10"/>
      <c r="Q1358" s="10">
        <v>0</v>
      </c>
      <c r="R1358" s="10"/>
      <c r="S1358" s="10"/>
      <c r="T1358" s="10"/>
      <c r="U1358" s="10"/>
      <c r="V1358" s="10"/>
      <c r="W1358" s="10">
        <v>1034</v>
      </c>
      <c r="X1358" s="10">
        <v>1460</v>
      </c>
    </row>
    <row r="1359" spans="1:25" s="43" customFormat="1" ht="16.5" customHeight="1" x14ac:dyDescent="0.25">
      <c r="A1359" s="7" t="s">
        <v>953</v>
      </c>
      <c r="B1359" s="7" t="s">
        <v>953</v>
      </c>
      <c r="C1359" s="7"/>
      <c r="D1359" s="9">
        <f t="shared" ref="D1359:U1359" si="19">SUM(D1346:D1358)</f>
        <v>3013</v>
      </c>
      <c r="E1359" s="9">
        <f t="shared" si="19"/>
        <v>0</v>
      </c>
      <c r="F1359" s="9">
        <f t="shared" si="19"/>
        <v>0</v>
      </c>
      <c r="G1359" s="9">
        <f t="shared" si="19"/>
        <v>0</v>
      </c>
      <c r="H1359" s="9">
        <f t="shared" si="19"/>
        <v>8000</v>
      </c>
      <c r="I1359" s="9">
        <f t="shared" si="19"/>
        <v>0</v>
      </c>
      <c r="J1359" s="9">
        <f t="shared" si="19"/>
        <v>15100</v>
      </c>
      <c r="K1359" s="9">
        <f t="shared" si="19"/>
        <v>150</v>
      </c>
      <c r="L1359" s="9">
        <f t="shared" si="19"/>
        <v>33524</v>
      </c>
      <c r="M1359" s="9">
        <f t="shared" si="19"/>
        <v>7200</v>
      </c>
      <c r="N1359" s="9">
        <f t="shared" si="19"/>
        <v>21685</v>
      </c>
      <c r="O1359" s="9">
        <f t="shared" si="19"/>
        <v>22217</v>
      </c>
      <c r="P1359" s="9">
        <f t="shared" si="19"/>
        <v>9310</v>
      </c>
      <c r="Q1359" s="9">
        <f t="shared" si="19"/>
        <v>8000</v>
      </c>
      <c r="R1359" s="9">
        <f t="shared" si="19"/>
        <v>7060</v>
      </c>
      <c r="S1359" s="9">
        <f t="shared" si="19"/>
        <v>7508</v>
      </c>
      <c r="T1359" s="9">
        <f t="shared" si="19"/>
        <v>9150</v>
      </c>
      <c r="U1359" s="9">
        <f t="shared" si="19"/>
        <v>9850</v>
      </c>
      <c r="V1359" s="9">
        <f t="shared" ref="V1359" si="20">SUM(V1346:V1358)</f>
        <v>3600</v>
      </c>
      <c r="W1359" s="9">
        <f>SUM(W1346:W1358)</f>
        <v>3377</v>
      </c>
      <c r="X1359" s="9">
        <f>SUM(X1346:X1358)</f>
        <v>11810</v>
      </c>
      <c r="Y1359" s="13" t="s">
        <v>936</v>
      </c>
    </row>
    <row r="1360" spans="1:25" s="43" customFormat="1" ht="16.5" customHeight="1" x14ac:dyDescent="0.25">
      <c r="A1360" s="3" t="s">
        <v>415</v>
      </c>
      <c r="B1360" s="3" t="s">
        <v>1086</v>
      </c>
      <c r="C1360" s="3"/>
      <c r="D1360" s="12"/>
      <c r="E1360" s="12"/>
      <c r="F1360" s="12"/>
      <c r="G1360" s="12"/>
      <c r="H1360" s="12"/>
      <c r="I1360" s="12"/>
      <c r="J1360" s="12"/>
      <c r="K1360" s="12"/>
      <c r="L1360" s="12"/>
      <c r="M1360" s="12"/>
      <c r="N1360" s="12"/>
      <c r="O1360" s="12"/>
      <c r="P1360" s="12"/>
      <c r="Q1360" s="12"/>
      <c r="R1360" s="12"/>
      <c r="S1360" s="12"/>
      <c r="T1360" s="12"/>
      <c r="U1360" s="12"/>
      <c r="V1360" s="12"/>
      <c r="W1360" s="12"/>
      <c r="X1360" s="12">
        <v>200</v>
      </c>
      <c r="Y1360" s="44"/>
    </row>
    <row r="1361" spans="1:25" s="43" customFormat="1" ht="16.5" customHeight="1" x14ac:dyDescent="0.25">
      <c r="A1361" s="3" t="s">
        <v>415</v>
      </c>
      <c r="B1361" s="3" t="s">
        <v>390</v>
      </c>
      <c r="C1361" s="3"/>
      <c r="D1361" s="12"/>
      <c r="E1361" s="12"/>
      <c r="F1361" s="12"/>
      <c r="G1361" s="12"/>
      <c r="H1361" s="12"/>
      <c r="I1361" s="12"/>
      <c r="J1361" s="12"/>
      <c r="K1361" s="12"/>
      <c r="L1361" s="12"/>
      <c r="M1361" s="12"/>
      <c r="N1361" s="12"/>
      <c r="O1361" s="12"/>
      <c r="P1361" s="12"/>
      <c r="Q1361" s="12"/>
      <c r="R1361" s="12">
        <v>800</v>
      </c>
      <c r="S1361" s="12"/>
      <c r="T1361" s="12"/>
      <c r="U1361" s="12">
        <v>200</v>
      </c>
      <c r="V1361" s="12">
        <v>200</v>
      </c>
      <c r="W1361" s="12"/>
      <c r="X1361" s="12">
        <v>25</v>
      </c>
      <c r="Y1361" s="44"/>
    </row>
    <row r="1362" spans="1:25" s="43" customFormat="1" ht="16.5" customHeight="1" x14ac:dyDescent="0.25">
      <c r="A1362" s="3" t="s">
        <v>415</v>
      </c>
      <c r="B1362" s="3" t="s">
        <v>1381</v>
      </c>
      <c r="C1362" s="3"/>
      <c r="D1362" s="12"/>
      <c r="E1362" s="12"/>
      <c r="F1362" s="12"/>
      <c r="G1362" s="12"/>
      <c r="H1362" s="12"/>
      <c r="I1362" s="12"/>
      <c r="J1362" s="12"/>
      <c r="K1362" s="12"/>
      <c r="L1362" s="12"/>
      <c r="M1362" s="12"/>
      <c r="N1362" s="12"/>
      <c r="O1362" s="12"/>
      <c r="P1362" s="12"/>
      <c r="Q1362" s="12"/>
      <c r="R1362" s="12"/>
      <c r="S1362" s="12"/>
      <c r="T1362" s="12"/>
      <c r="U1362" s="12"/>
      <c r="V1362" s="12"/>
      <c r="W1362" s="12"/>
      <c r="X1362" s="12">
        <v>110</v>
      </c>
      <c r="Y1362" s="44"/>
    </row>
    <row r="1363" spans="1:25" s="43" customFormat="1" ht="16.5" customHeight="1" x14ac:dyDescent="0.25">
      <c r="A1363" s="3" t="s">
        <v>415</v>
      </c>
      <c r="B1363" s="3" t="s">
        <v>1205</v>
      </c>
      <c r="C1363" s="3"/>
      <c r="D1363" s="12"/>
      <c r="E1363" s="12"/>
      <c r="F1363" s="12"/>
      <c r="G1363" s="12"/>
      <c r="H1363" s="12"/>
      <c r="I1363" s="12"/>
      <c r="J1363" s="12"/>
      <c r="K1363" s="12"/>
      <c r="L1363" s="12"/>
      <c r="M1363" s="12"/>
      <c r="N1363" s="12"/>
      <c r="O1363" s="12"/>
      <c r="P1363" s="12"/>
      <c r="Q1363" s="12"/>
      <c r="R1363" s="12"/>
      <c r="S1363" s="12"/>
      <c r="T1363" s="12"/>
      <c r="U1363" s="12"/>
      <c r="V1363" s="12"/>
      <c r="W1363" s="12"/>
      <c r="X1363" s="12">
        <v>280</v>
      </c>
      <c r="Y1363" s="44"/>
    </row>
    <row r="1364" spans="1:25" s="43" customFormat="1" ht="16.5" customHeight="1" x14ac:dyDescent="0.25">
      <c r="A1364" s="3" t="s">
        <v>415</v>
      </c>
      <c r="B1364" s="5" t="s">
        <v>416</v>
      </c>
      <c r="C1364" s="5"/>
      <c r="D1364" s="10"/>
      <c r="E1364" s="10"/>
      <c r="F1364" s="10"/>
      <c r="G1364" s="10"/>
      <c r="H1364" s="10"/>
      <c r="I1364" s="10"/>
      <c r="J1364" s="10"/>
      <c r="K1364" s="10"/>
      <c r="L1364" s="10"/>
      <c r="M1364" s="10"/>
      <c r="N1364" s="10">
        <v>12</v>
      </c>
      <c r="O1364" s="10"/>
      <c r="P1364" s="10"/>
      <c r="Q1364" s="10">
        <v>0</v>
      </c>
      <c r="R1364" s="10">
        <v>1620</v>
      </c>
      <c r="S1364" s="10">
        <v>1600</v>
      </c>
      <c r="T1364" s="10"/>
      <c r="U1364" s="10">
        <v>800</v>
      </c>
      <c r="V1364" s="10"/>
      <c r="W1364" s="10"/>
      <c r="X1364" s="10"/>
    </row>
    <row r="1365" spans="1:25" s="43" customFormat="1" ht="16.5" customHeight="1" x14ac:dyDescent="0.25">
      <c r="A1365" s="3" t="s">
        <v>415</v>
      </c>
      <c r="B1365" s="4" t="s">
        <v>10</v>
      </c>
      <c r="C1365" s="5"/>
      <c r="D1365" s="10"/>
      <c r="E1365" s="10"/>
      <c r="F1365" s="10"/>
      <c r="G1365" s="10">
        <v>469</v>
      </c>
      <c r="H1365" s="10">
        <v>22</v>
      </c>
      <c r="I1365" s="10">
        <v>200</v>
      </c>
      <c r="J1365" s="10"/>
      <c r="K1365" s="10">
        <v>350</v>
      </c>
      <c r="L1365" s="10">
        <v>10</v>
      </c>
      <c r="M1365" s="10"/>
      <c r="N1365" s="10">
        <v>1</v>
      </c>
      <c r="O1365" s="10"/>
      <c r="P1365" s="10">
        <v>900</v>
      </c>
      <c r="Q1365" s="10">
        <v>220</v>
      </c>
      <c r="R1365" s="10"/>
      <c r="S1365" s="10">
        <v>1192</v>
      </c>
      <c r="T1365" s="10">
        <v>2000</v>
      </c>
      <c r="U1365" s="10"/>
      <c r="V1365" s="10">
        <v>765</v>
      </c>
      <c r="W1365" s="10">
        <v>2114</v>
      </c>
      <c r="X1365" s="10"/>
    </row>
    <row r="1366" spans="1:25" s="43" customFormat="1" ht="16.5" customHeight="1" x14ac:dyDescent="0.25">
      <c r="A1366" s="3" t="s">
        <v>415</v>
      </c>
      <c r="B1366" s="5" t="s">
        <v>1562</v>
      </c>
      <c r="C1366" s="5"/>
      <c r="D1366" s="10"/>
      <c r="E1366" s="10"/>
      <c r="F1366" s="10"/>
      <c r="G1366" s="10"/>
      <c r="H1366" s="10"/>
      <c r="I1366" s="10"/>
      <c r="J1366" s="10"/>
      <c r="K1366" s="10"/>
      <c r="L1366" s="10"/>
      <c r="M1366" s="10"/>
      <c r="N1366" s="10"/>
      <c r="O1366" s="10"/>
      <c r="P1366" s="10"/>
      <c r="Q1366" s="10"/>
      <c r="R1366" s="10"/>
      <c r="S1366" s="10">
        <v>100</v>
      </c>
      <c r="T1366" s="10"/>
      <c r="U1366" s="10"/>
      <c r="V1366" s="10">
        <v>400</v>
      </c>
      <c r="W1366" s="10"/>
      <c r="X1366" s="10">
        <v>50</v>
      </c>
    </row>
    <row r="1367" spans="1:25" s="43" customFormat="1" ht="16.5" customHeight="1" x14ac:dyDescent="0.25">
      <c r="A1367" s="3" t="s">
        <v>415</v>
      </c>
      <c r="B1367" s="5" t="s">
        <v>1270</v>
      </c>
      <c r="C1367" s="5"/>
      <c r="D1367" s="10"/>
      <c r="E1367" s="10"/>
      <c r="F1367" s="10"/>
      <c r="G1367" s="10"/>
      <c r="H1367" s="10"/>
      <c r="I1367" s="10"/>
      <c r="J1367" s="10"/>
      <c r="K1367" s="10"/>
      <c r="L1367" s="10"/>
      <c r="M1367" s="10"/>
      <c r="N1367" s="10"/>
      <c r="O1367" s="10"/>
      <c r="P1367" s="10"/>
      <c r="Q1367" s="10"/>
      <c r="R1367" s="10"/>
      <c r="S1367" s="10">
        <v>6</v>
      </c>
      <c r="T1367" s="10"/>
      <c r="U1367" s="10"/>
      <c r="V1367" s="10">
        <v>700</v>
      </c>
      <c r="W1367" s="10">
        <v>600</v>
      </c>
      <c r="X1367" s="10"/>
    </row>
    <row r="1368" spans="1:25" s="43" customFormat="1" ht="16.5" customHeight="1" x14ac:dyDescent="0.25">
      <c r="A1368" s="3" t="s">
        <v>415</v>
      </c>
      <c r="B1368" s="5" t="s">
        <v>2647</v>
      </c>
      <c r="C1368" s="5"/>
      <c r="D1368" s="10"/>
      <c r="E1368" s="10"/>
      <c r="F1368" s="10"/>
      <c r="G1368" s="10"/>
      <c r="H1368" s="10"/>
      <c r="I1368" s="10"/>
      <c r="J1368" s="10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>
        <v>200</v>
      </c>
      <c r="X1368" s="10"/>
    </row>
    <row r="1369" spans="1:25" s="43" customFormat="1" ht="16.5" customHeight="1" x14ac:dyDescent="0.25">
      <c r="A1369" s="7" t="s">
        <v>954</v>
      </c>
      <c r="B1369" s="7" t="s">
        <v>954</v>
      </c>
      <c r="C1369" s="7"/>
      <c r="D1369" s="9">
        <f t="shared" ref="D1369:U1369" si="21">SUM(D1361:D1367)</f>
        <v>0</v>
      </c>
      <c r="E1369" s="9">
        <f t="shared" si="21"/>
        <v>0</v>
      </c>
      <c r="F1369" s="9">
        <f t="shared" si="21"/>
        <v>0</v>
      </c>
      <c r="G1369" s="9">
        <f t="shared" si="21"/>
        <v>469</v>
      </c>
      <c r="H1369" s="9">
        <f t="shared" si="21"/>
        <v>22</v>
      </c>
      <c r="I1369" s="9">
        <f t="shared" si="21"/>
        <v>200</v>
      </c>
      <c r="J1369" s="9">
        <f t="shared" si="21"/>
        <v>0</v>
      </c>
      <c r="K1369" s="9">
        <f t="shared" si="21"/>
        <v>350</v>
      </c>
      <c r="L1369" s="9">
        <f t="shared" si="21"/>
        <v>10</v>
      </c>
      <c r="M1369" s="9">
        <f t="shared" si="21"/>
        <v>0</v>
      </c>
      <c r="N1369" s="9">
        <f t="shared" si="21"/>
        <v>13</v>
      </c>
      <c r="O1369" s="9">
        <f t="shared" si="21"/>
        <v>0</v>
      </c>
      <c r="P1369" s="9">
        <f t="shared" si="21"/>
        <v>900</v>
      </c>
      <c r="Q1369" s="9">
        <f t="shared" si="21"/>
        <v>220</v>
      </c>
      <c r="R1369" s="9">
        <f t="shared" si="21"/>
        <v>2420</v>
      </c>
      <c r="S1369" s="9">
        <f t="shared" si="21"/>
        <v>2898</v>
      </c>
      <c r="T1369" s="9">
        <f t="shared" si="21"/>
        <v>2000</v>
      </c>
      <c r="U1369" s="9">
        <f t="shared" si="21"/>
        <v>1000</v>
      </c>
      <c r="V1369" s="9">
        <f t="shared" ref="V1369" si="22">SUM(V1361:V1367)</f>
        <v>2065</v>
      </c>
      <c r="W1369" s="9">
        <f>SUM(W1361:W1368)</f>
        <v>2914</v>
      </c>
      <c r="X1369" s="9">
        <f>SUM(X1360:X1368)</f>
        <v>665</v>
      </c>
      <c r="Y1369" s="13" t="s">
        <v>936</v>
      </c>
    </row>
    <row r="1370" spans="1:25" s="43" customFormat="1" ht="16.5" customHeight="1" x14ac:dyDescent="0.25">
      <c r="A1370" s="3" t="s">
        <v>419</v>
      </c>
      <c r="B1370" s="5" t="s">
        <v>417</v>
      </c>
      <c r="C1370" s="5"/>
      <c r="D1370" s="10"/>
      <c r="E1370" s="10"/>
      <c r="F1370" s="10"/>
      <c r="G1370" s="10"/>
      <c r="H1370" s="10"/>
      <c r="I1370" s="10"/>
      <c r="J1370" s="10"/>
      <c r="K1370" s="10"/>
      <c r="L1370" s="10"/>
      <c r="M1370" s="10">
        <v>3630</v>
      </c>
      <c r="N1370" s="10">
        <v>41856</v>
      </c>
      <c r="O1370" s="10">
        <v>3500</v>
      </c>
      <c r="P1370" s="10">
        <v>40</v>
      </c>
      <c r="Q1370" s="10">
        <v>0</v>
      </c>
      <c r="R1370" s="10">
        <v>34625</v>
      </c>
      <c r="S1370" s="10">
        <v>108</v>
      </c>
      <c r="T1370" s="10">
        <v>50</v>
      </c>
      <c r="U1370" s="10"/>
      <c r="V1370" s="10">
        <v>57886</v>
      </c>
      <c r="W1370" s="10"/>
      <c r="X1370" s="10">
        <v>160</v>
      </c>
    </row>
    <row r="1371" spans="1:25" s="43" customFormat="1" ht="16.5" customHeight="1" x14ac:dyDescent="0.25">
      <c r="A1371" s="3" t="s">
        <v>419</v>
      </c>
      <c r="B1371" s="5" t="s">
        <v>1001</v>
      </c>
      <c r="C1371" s="5"/>
      <c r="D1371" s="10"/>
      <c r="E1371" s="10"/>
      <c r="F1371" s="10"/>
      <c r="G1371" s="10"/>
      <c r="H1371" s="10"/>
      <c r="I1371" s="10"/>
      <c r="J1371" s="10"/>
      <c r="K1371" s="10"/>
      <c r="L1371" s="10"/>
      <c r="M1371" s="10"/>
      <c r="N1371" s="10"/>
      <c r="O1371" s="10"/>
      <c r="P1371" s="10">
        <v>100</v>
      </c>
      <c r="Q1371" s="10">
        <v>0</v>
      </c>
      <c r="R1371" s="10"/>
      <c r="S1371" s="10"/>
      <c r="T1371" s="10"/>
      <c r="U1371" s="10"/>
      <c r="V1371" s="10"/>
      <c r="W1371" s="10"/>
      <c r="X1371" s="10"/>
    </row>
    <row r="1372" spans="1:25" s="43" customFormat="1" ht="16.5" customHeight="1" x14ac:dyDescent="0.25">
      <c r="A1372" s="3" t="s">
        <v>419</v>
      </c>
      <c r="B1372" s="5" t="s">
        <v>2330</v>
      </c>
      <c r="C1372" s="5"/>
      <c r="D1372" s="10"/>
      <c r="E1372" s="10"/>
      <c r="F1372" s="10"/>
      <c r="G1372" s="10"/>
      <c r="H1372" s="10"/>
      <c r="I1372" s="10"/>
      <c r="J1372" s="10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>
        <v>100000</v>
      </c>
      <c r="W1372" s="10"/>
      <c r="X1372" s="10"/>
    </row>
    <row r="1373" spans="1:25" s="43" customFormat="1" ht="16.5" customHeight="1" x14ac:dyDescent="0.25">
      <c r="A1373" s="3" t="s">
        <v>419</v>
      </c>
      <c r="B1373" s="5" t="s">
        <v>2331</v>
      </c>
      <c r="C1373" s="5"/>
      <c r="D1373" s="10"/>
      <c r="E1373" s="10"/>
      <c r="F1373" s="10"/>
      <c r="G1373" s="10"/>
      <c r="H1373" s="10"/>
      <c r="I1373" s="10"/>
      <c r="J1373" s="10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>
        <v>598220</v>
      </c>
      <c r="W1373" s="10">
        <v>40000</v>
      </c>
      <c r="X1373" s="10"/>
    </row>
    <row r="1374" spans="1:25" s="43" customFormat="1" ht="16.5" customHeight="1" x14ac:dyDescent="0.25">
      <c r="A1374" s="3" t="s">
        <v>419</v>
      </c>
      <c r="B1374" s="5" t="s">
        <v>2332</v>
      </c>
      <c r="C1374" s="5"/>
      <c r="D1374" s="10"/>
      <c r="E1374" s="10"/>
      <c r="F1374" s="10"/>
      <c r="G1374" s="10"/>
      <c r="H1374" s="10"/>
      <c r="I1374" s="10"/>
      <c r="J1374" s="10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>
        <v>50930</v>
      </c>
      <c r="W1374" s="10"/>
      <c r="X1374" s="10"/>
    </row>
    <row r="1375" spans="1:25" s="43" customFormat="1" ht="16.5" customHeight="1" x14ac:dyDescent="0.25">
      <c r="A1375" s="3" t="s">
        <v>419</v>
      </c>
      <c r="B1375" s="5" t="s">
        <v>420</v>
      </c>
      <c r="C1375" s="5"/>
      <c r="D1375" s="10"/>
      <c r="E1375" s="10"/>
      <c r="F1375" s="10"/>
      <c r="G1375" s="10"/>
      <c r="H1375" s="10"/>
      <c r="I1375" s="10"/>
      <c r="J1375" s="10"/>
      <c r="K1375" s="10"/>
      <c r="L1375" s="10"/>
      <c r="M1375" s="10"/>
      <c r="N1375" s="10"/>
      <c r="O1375" s="10">
        <v>1050</v>
      </c>
      <c r="P1375" s="10"/>
      <c r="Q1375" s="10"/>
      <c r="R1375" s="10"/>
      <c r="S1375" s="10"/>
      <c r="T1375" s="10"/>
      <c r="U1375" s="10"/>
      <c r="V1375" s="10"/>
      <c r="W1375" s="10"/>
      <c r="X1375" s="10"/>
    </row>
    <row r="1376" spans="1:25" s="43" customFormat="1" ht="16.5" customHeight="1" x14ac:dyDescent="0.25">
      <c r="A1376" s="3" t="s">
        <v>419</v>
      </c>
      <c r="B1376" s="4" t="s">
        <v>10</v>
      </c>
      <c r="C1376" s="5"/>
      <c r="D1376" s="10"/>
      <c r="E1376" s="10"/>
      <c r="F1376" s="10"/>
      <c r="G1376" s="10"/>
      <c r="H1376" s="10"/>
      <c r="I1376" s="10"/>
      <c r="J1376" s="10">
        <v>3811</v>
      </c>
      <c r="K1376" s="10">
        <v>1155</v>
      </c>
      <c r="L1376" s="10"/>
      <c r="M1376" s="10">
        <v>200</v>
      </c>
      <c r="N1376" s="10">
        <v>39</v>
      </c>
      <c r="O1376" s="10">
        <v>12747</v>
      </c>
      <c r="P1376" s="10"/>
      <c r="Q1376" s="10">
        <v>0</v>
      </c>
      <c r="R1376" s="10"/>
      <c r="S1376" s="10"/>
      <c r="T1376" s="10"/>
      <c r="U1376" s="10"/>
      <c r="V1376" s="10"/>
      <c r="W1376" s="10"/>
      <c r="X1376" s="10">
        <v>8</v>
      </c>
    </row>
    <row r="1377" spans="1:25" s="43" customFormat="1" ht="16.5" customHeight="1" x14ac:dyDescent="0.25">
      <c r="A1377" s="3" t="s">
        <v>419</v>
      </c>
      <c r="B1377" s="5" t="s">
        <v>1175</v>
      </c>
      <c r="C1377" s="5"/>
      <c r="D1377" s="10"/>
      <c r="E1377" s="10"/>
      <c r="F1377" s="10"/>
      <c r="G1377" s="10"/>
      <c r="H1377" s="10"/>
      <c r="I1377" s="10"/>
      <c r="J1377" s="10"/>
      <c r="K1377" s="10"/>
      <c r="L1377" s="10"/>
      <c r="M1377" s="10"/>
      <c r="N1377" s="10"/>
      <c r="O1377" s="10"/>
      <c r="P1377" s="10"/>
      <c r="Q1377" s="10">
        <v>0</v>
      </c>
      <c r="R1377" s="10">
        <v>90</v>
      </c>
      <c r="S1377" s="10">
        <v>50</v>
      </c>
      <c r="T1377" s="10">
        <v>50</v>
      </c>
      <c r="U1377" s="10"/>
      <c r="V1377" s="10"/>
      <c r="W1377" s="10"/>
      <c r="X1377" s="10"/>
    </row>
    <row r="1378" spans="1:25" s="43" customFormat="1" ht="16.5" customHeight="1" x14ac:dyDescent="0.25">
      <c r="A1378" s="3" t="s">
        <v>419</v>
      </c>
      <c r="B1378" s="5" t="s">
        <v>418</v>
      </c>
      <c r="C1378" s="5"/>
      <c r="D1378" s="10"/>
      <c r="E1378" s="10"/>
      <c r="F1378" s="10"/>
      <c r="G1378" s="10"/>
      <c r="H1378" s="10"/>
      <c r="I1378" s="10"/>
      <c r="J1378" s="10"/>
      <c r="K1378" s="10"/>
      <c r="L1378" s="10"/>
      <c r="M1378" s="10">
        <v>63</v>
      </c>
      <c r="N1378" s="10">
        <v>238</v>
      </c>
      <c r="O1378" s="10"/>
      <c r="P1378" s="10">
        <v>1083</v>
      </c>
      <c r="Q1378" s="10">
        <v>0</v>
      </c>
      <c r="R1378" s="10"/>
      <c r="S1378" s="10"/>
      <c r="T1378" s="10"/>
      <c r="U1378" s="10"/>
      <c r="V1378" s="10"/>
      <c r="W1378" s="10"/>
      <c r="X1378" s="10"/>
    </row>
    <row r="1379" spans="1:25" s="43" customFormat="1" ht="16.5" customHeight="1" x14ac:dyDescent="0.25">
      <c r="A1379" s="7" t="s">
        <v>955</v>
      </c>
      <c r="B1379" s="7" t="s">
        <v>955</v>
      </c>
      <c r="C1379" s="7"/>
      <c r="D1379" s="9">
        <f t="shared" ref="D1379:P1379" si="23">SUM(D1370:D1378)</f>
        <v>0</v>
      </c>
      <c r="E1379" s="9">
        <f t="shared" si="23"/>
        <v>0</v>
      </c>
      <c r="F1379" s="9">
        <f t="shared" si="23"/>
        <v>0</v>
      </c>
      <c r="G1379" s="9">
        <f t="shared" si="23"/>
        <v>0</v>
      </c>
      <c r="H1379" s="9">
        <f t="shared" si="23"/>
        <v>0</v>
      </c>
      <c r="I1379" s="9">
        <f t="shared" si="23"/>
        <v>0</v>
      </c>
      <c r="J1379" s="9">
        <f t="shared" si="23"/>
        <v>3811</v>
      </c>
      <c r="K1379" s="9">
        <f t="shared" si="23"/>
        <v>1155</v>
      </c>
      <c r="L1379" s="9">
        <f t="shared" si="23"/>
        <v>0</v>
      </c>
      <c r="M1379" s="9">
        <f t="shared" si="23"/>
        <v>3893</v>
      </c>
      <c r="N1379" s="9">
        <f t="shared" si="23"/>
        <v>42133</v>
      </c>
      <c r="O1379" s="9">
        <f t="shared" si="23"/>
        <v>17297</v>
      </c>
      <c r="P1379" s="9">
        <f t="shared" si="23"/>
        <v>1223</v>
      </c>
      <c r="Q1379" s="9">
        <v>0</v>
      </c>
      <c r="R1379" s="9">
        <f t="shared" ref="R1379:X1379" si="24">SUM(R1370:R1378)</f>
        <v>34715</v>
      </c>
      <c r="S1379" s="9">
        <f t="shared" si="24"/>
        <v>158</v>
      </c>
      <c r="T1379" s="9">
        <f t="shared" si="24"/>
        <v>100</v>
      </c>
      <c r="U1379" s="9">
        <f t="shared" si="24"/>
        <v>0</v>
      </c>
      <c r="V1379" s="9">
        <f t="shared" si="24"/>
        <v>807036</v>
      </c>
      <c r="W1379" s="9">
        <f t="shared" si="24"/>
        <v>40000</v>
      </c>
      <c r="X1379" s="9">
        <f t="shared" si="24"/>
        <v>168</v>
      </c>
      <c r="Y1379" s="13" t="s">
        <v>936</v>
      </c>
    </row>
    <row r="1380" spans="1:25" s="43" customFormat="1" ht="16.5" customHeight="1" x14ac:dyDescent="0.25">
      <c r="A1380" s="3" t="s">
        <v>1672</v>
      </c>
      <c r="B1380" s="3" t="s">
        <v>2648</v>
      </c>
      <c r="C1380" s="3"/>
      <c r="D1380" s="12"/>
      <c r="E1380" s="12"/>
      <c r="F1380" s="12"/>
      <c r="G1380" s="12"/>
      <c r="H1380" s="12"/>
      <c r="I1380" s="12"/>
      <c r="J1380" s="12"/>
      <c r="K1380" s="12"/>
      <c r="L1380" s="12"/>
      <c r="M1380" s="12"/>
      <c r="N1380" s="12"/>
      <c r="O1380" s="12"/>
      <c r="P1380" s="12"/>
      <c r="Q1380" s="12"/>
      <c r="R1380" s="12"/>
      <c r="S1380" s="12"/>
      <c r="T1380" s="12"/>
      <c r="U1380" s="12"/>
      <c r="V1380" s="12"/>
      <c r="W1380" s="12">
        <v>100</v>
      </c>
      <c r="X1380" s="12"/>
      <c r="Y1380" s="44"/>
    </row>
    <row r="1381" spans="1:25" s="43" customFormat="1" ht="16.5" customHeight="1" x14ac:dyDescent="0.25">
      <c r="A1381" s="3" t="s">
        <v>1672</v>
      </c>
      <c r="B1381" s="3" t="s">
        <v>2649</v>
      </c>
      <c r="C1381" s="3"/>
      <c r="D1381" s="12"/>
      <c r="E1381" s="12"/>
      <c r="F1381" s="12"/>
      <c r="G1381" s="12"/>
      <c r="H1381" s="12"/>
      <c r="I1381" s="12"/>
      <c r="J1381" s="12"/>
      <c r="K1381" s="12"/>
      <c r="L1381" s="12"/>
      <c r="M1381" s="12"/>
      <c r="N1381" s="12"/>
      <c r="O1381" s="12"/>
      <c r="P1381" s="12"/>
      <c r="Q1381" s="12"/>
      <c r="R1381" s="12"/>
      <c r="S1381" s="12"/>
      <c r="T1381" s="12"/>
      <c r="U1381" s="12"/>
      <c r="V1381" s="12"/>
      <c r="W1381" s="12">
        <v>154</v>
      </c>
      <c r="X1381" s="12"/>
      <c r="Y1381" s="44"/>
    </row>
    <row r="1382" spans="1:25" s="43" customFormat="1" ht="16.5" customHeight="1" x14ac:dyDescent="0.25">
      <c r="A1382" s="3" t="s">
        <v>1672</v>
      </c>
      <c r="B1382" s="3" t="s">
        <v>12</v>
      </c>
      <c r="C1382" s="3"/>
      <c r="D1382" s="12"/>
      <c r="E1382" s="12"/>
      <c r="F1382" s="12"/>
      <c r="G1382" s="12"/>
      <c r="H1382" s="12"/>
      <c r="I1382" s="12"/>
      <c r="J1382" s="12"/>
      <c r="K1382" s="12"/>
      <c r="L1382" s="12"/>
      <c r="M1382" s="12"/>
      <c r="N1382" s="12"/>
      <c r="O1382" s="12"/>
      <c r="P1382" s="12"/>
      <c r="Q1382" s="12"/>
      <c r="R1382" s="12"/>
      <c r="S1382" s="12"/>
      <c r="T1382" s="12"/>
      <c r="U1382" s="12"/>
      <c r="V1382" s="12"/>
      <c r="W1382" s="12">
        <v>95</v>
      </c>
      <c r="X1382" s="12"/>
      <c r="Y1382" s="44"/>
    </row>
    <row r="1383" spans="1:25" s="43" customFormat="1" ht="16.5" customHeight="1" x14ac:dyDescent="0.2">
      <c r="A1383" s="3" t="s">
        <v>1672</v>
      </c>
      <c r="B1383" s="45" t="s">
        <v>2650</v>
      </c>
      <c r="C1383" s="3"/>
      <c r="D1383" s="12"/>
      <c r="E1383" s="12"/>
      <c r="F1383" s="12"/>
      <c r="G1383" s="12"/>
      <c r="H1383" s="12"/>
      <c r="I1383" s="12"/>
      <c r="J1383" s="12"/>
      <c r="K1383" s="12"/>
      <c r="L1383" s="12"/>
      <c r="M1383" s="12"/>
      <c r="N1383" s="12"/>
      <c r="O1383" s="12"/>
      <c r="P1383" s="12"/>
      <c r="Q1383" s="12"/>
      <c r="R1383" s="12"/>
      <c r="S1383" s="12"/>
      <c r="T1383" s="12"/>
      <c r="U1383" s="12"/>
      <c r="V1383" s="12"/>
      <c r="W1383" s="12">
        <v>213</v>
      </c>
      <c r="X1383" s="12"/>
      <c r="Y1383" s="44"/>
    </row>
    <row r="1384" spans="1:25" s="43" customFormat="1" ht="16.5" customHeight="1" x14ac:dyDescent="0.2">
      <c r="A1384" s="3" t="s">
        <v>1672</v>
      </c>
      <c r="B1384" s="45" t="s">
        <v>2651</v>
      </c>
      <c r="C1384" s="3"/>
      <c r="D1384" s="12"/>
      <c r="E1384" s="12"/>
      <c r="F1384" s="12"/>
      <c r="G1384" s="12"/>
      <c r="H1384" s="12"/>
      <c r="I1384" s="12"/>
      <c r="J1384" s="12"/>
      <c r="K1384" s="12"/>
      <c r="L1384" s="12"/>
      <c r="M1384" s="12"/>
      <c r="N1384" s="12"/>
      <c r="O1384" s="12"/>
      <c r="P1384" s="12"/>
      <c r="Q1384" s="12"/>
      <c r="R1384" s="12"/>
      <c r="S1384" s="12"/>
      <c r="T1384" s="12"/>
      <c r="U1384" s="12"/>
      <c r="V1384" s="12"/>
      <c r="W1384" s="12">
        <v>196</v>
      </c>
      <c r="X1384" s="12"/>
      <c r="Y1384" s="44"/>
    </row>
    <row r="1385" spans="1:25" s="43" customFormat="1" ht="16.5" customHeight="1" x14ac:dyDescent="0.2">
      <c r="A1385" s="3" t="s">
        <v>1672</v>
      </c>
      <c r="B1385" s="45" t="s">
        <v>2652</v>
      </c>
      <c r="C1385" s="3"/>
      <c r="D1385" s="12"/>
      <c r="E1385" s="12"/>
      <c r="F1385" s="12"/>
      <c r="G1385" s="12"/>
      <c r="H1385" s="12"/>
      <c r="I1385" s="12"/>
      <c r="J1385" s="12"/>
      <c r="K1385" s="12"/>
      <c r="L1385" s="12"/>
      <c r="M1385" s="12"/>
      <c r="N1385" s="12"/>
      <c r="O1385" s="12"/>
      <c r="P1385" s="12"/>
      <c r="Q1385" s="12"/>
      <c r="R1385" s="12"/>
      <c r="S1385" s="12"/>
      <c r="T1385" s="12"/>
      <c r="U1385" s="12"/>
      <c r="V1385" s="12"/>
      <c r="W1385" s="12">
        <v>80</v>
      </c>
      <c r="X1385" s="12"/>
      <c r="Y1385" s="44"/>
    </row>
    <row r="1386" spans="1:25" s="43" customFormat="1" ht="16.5" customHeight="1" x14ac:dyDescent="0.2">
      <c r="A1386" s="3" t="s">
        <v>1672</v>
      </c>
      <c r="B1386" s="45" t="s">
        <v>2653</v>
      </c>
      <c r="C1386" s="3"/>
      <c r="D1386" s="12"/>
      <c r="E1386" s="12"/>
      <c r="F1386" s="12"/>
      <c r="G1386" s="12"/>
      <c r="H1386" s="12"/>
      <c r="I1386" s="12"/>
      <c r="J1386" s="12"/>
      <c r="K1386" s="12"/>
      <c r="L1386" s="12"/>
      <c r="M1386" s="12"/>
      <c r="N1386" s="12"/>
      <c r="O1386" s="12"/>
      <c r="P1386" s="12"/>
      <c r="Q1386" s="12"/>
      <c r="R1386" s="12"/>
      <c r="S1386" s="12"/>
      <c r="T1386" s="12"/>
      <c r="U1386" s="12"/>
      <c r="V1386" s="12"/>
      <c r="W1386" s="12">
        <v>90</v>
      </c>
      <c r="X1386" s="12"/>
      <c r="Y1386" s="44"/>
    </row>
    <row r="1387" spans="1:25" s="43" customFormat="1" ht="16.5" customHeight="1" x14ac:dyDescent="0.25">
      <c r="A1387" s="3" t="s">
        <v>1672</v>
      </c>
      <c r="B1387" s="3" t="s">
        <v>1637</v>
      </c>
      <c r="C1387" s="3"/>
      <c r="D1387" s="12"/>
      <c r="E1387" s="12"/>
      <c r="F1387" s="12"/>
      <c r="G1387" s="12"/>
      <c r="H1387" s="12"/>
      <c r="I1387" s="12"/>
      <c r="J1387" s="12"/>
      <c r="K1387" s="12"/>
      <c r="L1387" s="12"/>
      <c r="M1387" s="12"/>
      <c r="N1387" s="12"/>
      <c r="O1387" s="12"/>
      <c r="P1387" s="12"/>
      <c r="Q1387" s="12"/>
      <c r="R1387" s="12"/>
      <c r="S1387" s="12"/>
      <c r="T1387" s="12"/>
      <c r="U1387" s="12">
        <v>9055</v>
      </c>
      <c r="V1387" s="12"/>
      <c r="W1387" s="12"/>
      <c r="X1387" s="12"/>
      <c r="Y1387" s="44"/>
    </row>
    <row r="1388" spans="1:25" s="43" customFormat="1" ht="16.5" customHeight="1" x14ac:dyDescent="0.25">
      <c r="A1388" s="3" t="s">
        <v>1672</v>
      </c>
      <c r="B1388" s="3" t="s">
        <v>1638</v>
      </c>
      <c r="C1388" s="3"/>
      <c r="D1388" s="12"/>
      <c r="E1388" s="12"/>
      <c r="F1388" s="12"/>
      <c r="G1388" s="12"/>
      <c r="H1388" s="12"/>
      <c r="I1388" s="12"/>
      <c r="J1388" s="12"/>
      <c r="K1388" s="12"/>
      <c r="L1388" s="12"/>
      <c r="M1388" s="12"/>
      <c r="N1388" s="12"/>
      <c r="O1388" s="12"/>
      <c r="P1388" s="12"/>
      <c r="Q1388" s="12"/>
      <c r="R1388" s="12"/>
      <c r="S1388" s="12"/>
      <c r="T1388" s="12"/>
      <c r="U1388" s="12">
        <v>3388</v>
      </c>
      <c r="V1388" s="12">
        <v>2500</v>
      </c>
      <c r="W1388" s="12"/>
      <c r="X1388" s="12"/>
      <c r="Y1388" s="44"/>
    </row>
    <row r="1389" spans="1:25" s="43" customFormat="1" ht="16.5" customHeight="1" x14ac:dyDescent="0.25">
      <c r="A1389" s="3" t="s">
        <v>1672</v>
      </c>
      <c r="B1389" s="3" t="s">
        <v>1639</v>
      </c>
      <c r="C1389" s="3"/>
      <c r="D1389" s="12"/>
      <c r="E1389" s="12"/>
      <c r="F1389" s="12"/>
      <c r="G1389" s="12"/>
      <c r="H1389" s="12"/>
      <c r="I1389" s="12"/>
      <c r="J1389" s="12"/>
      <c r="K1389" s="12"/>
      <c r="L1389" s="12"/>
      <c r="M1389" s="12"/>
      <c r="N1389" s="12"/>
      <c r="O1389" s="12"/>
      <c r="P1389" s="12"/>
      <c r="Q1389" s="12"/>
      <c r="R1389" s="12"/>
      <c r="S1389" s="12"/>
      <c r="T1389" s="12"/>
      <c r="U1389" s="12">
        <v>2937</v>
      </c>
      <c r="V1389" s="12">
        <v>2500</v>
      </c>
      <c r="W1389" s="12"/>
      <c r="X1389" s="12"/>
      <c r="Y1389" s="44"/>
    </row>
    <row r="1390" spans="1:25" s="43" customFormat="1" ht="16.5" customHeight="1" x14ac:dyDescent="0.25">
      <c r="A1390" s="3" t="s">
        <v>1672</v>
      </c>
      <c r="B1390" s="3" t="s">
        <v>1640</v>
      </c>
      <c r="C1390" s="3"/>
      <c r="D1390" s="12"/>
      <c r="E1390" s="12"/>
      <c r="F1390" s="12"/>
      <c r="G1390" s="12"/>
      <c r="H1390" s="12"/>
      <c r="I1390" s="12"/>
      <c r="J1390" s="12"/>
      <c r="K1390" s="12"/>
      <c r="L1390" s="12"/>
      <c r="M1390" s="12"/>
      <c r="N1390" s="12"/>
      <c r="O1390" s="12"/>
      <c r="P1390" s="12"/>
      <c r="Q1390" s="12"/>
      <c r="R1390" s="12"/>
      <c r="S1390" s="12"/>
      <c r="T1390" s="12"/>
      <c r="U1390" s="12">
        <v>1661</v>
      </c>
      <c r="V1390" s="12">
        <v>2500</v>
      </c>
      <c r="W1390" s="12"/>
      <c r="X1390" s="12"/>
      <c r="Y1390" s="44"/>
    </row>
    <row r="1391" spans="1:25" s="43" customFormat="1" ht="16.5" customHeight="1" x14ac:dyDescent="0.25">
      <c r="A1391" s="3" t="s">
        <v>1672</v>
      </c>
      <c r="B1391" s="3" t="s">
        <v>2654</v>
      </c>
      <c r="C1391" s="3"/>
      <c r="D1391" s="12"/>
      <c r="E1391" s="12"/>
      <c r="F1391" s="12"/>
      <c r="G1391" s="12"/>
      <c r="H1391" s="12"/>
      <c r="I1391" s="12"/>
      <c r="J1391" s="12"/>
      <c r="K1391" s="12"/>
      <c r="L1391" s="12"/>
      <c r="M1391" s="12"/>
      <c r="N1391" s="12"/>
      <c r="O1391" s="12"/>
      <c r="P1391" s="12"/>
      <c r="Q1391" s="12"/>
      <c r="R1391" s="12"/>
      <c r="S1391" s="12"/>
      <c r="T1391" s="12"/>
      <c r="U1391" s="12">
        <f>SUM(U1382:U1390)</f>
        <v>17041</v>
      </c>
      <c r="V1391" s="12"/>
      <c r="W1391" s="12">
        <v>100</v>
      </c>
      <c r="X1391" s="12"/>
      <c r="Y1391" s="44"/>
    </row>
    <row r="1392" spans="1:25" s="43" customFormat="1" ht="16.5" customHeight="1" x14ac:dyDescent="0.25">
      <c r="A1392" s="3" t="s">
        <v>1672</v>
      </c>
      <c r="B1392" s="3" t="s">
        <v>2655</v>
      </c>
      <c r="C1392" s="3"/>
      <c r="D1392" s="12"/>
      <c r="E1392" s="12"/>
      <c r="F1392" s="12"/>
      <c r="G1392" s="12"/>
      <c r="H1392" s="12"/>
      <c r="I1392" s="12"/>
      <c r="J1392" s="12"/>
      <c r="K1392" s="12"/>
      <c r="L1392" s="12"/>
      <c r="M1392" s="12"/>
      <c r="N1392" s="12"/>
      <c r="O1392" s="12"/>
      <c r="P1392" s="12"/>
      <c r="Q1392" s="12"/>
      <c r="R1392" s="12"/>
      <c r="S1392" s="12"/>
      <c r="T1392" s="12"/>
      <c r="U1392" s="12"/>
      <c r="V1392" s="12"/>
      <c r="W1392" s="12">
        <v>65</v>
      </c>
      <c r="X1392" s="12"/>
      <c r="Y1392" s="44"/>
    </row>
    <row r="1393" spans="1:25" s="43" customFormat="1" ht="16.5" customHeight="1" x14ac:dyDescent="0.25">
      <c r="A1393" s="3" t="s">
        <v>1672</v>
      </c>
      <c r="B1393" s="3" t="s">
        <v>2656</v>
      </c>
      <c r="C1393" s="3"/>
      <c r="D1393" s="12"/>
      <c r="E1393" s="12"/>
      <c r="F1393" s="12"/>
      <c r="G1393" s="12"/>
      <c r="H1393" s="12"/>
      <c r="I1393" s="12"/>
      <c r="J1393" s="12"/>
      <c r="K1393" s="12"/>
      <c r="L1393" s="12"/>
      <c r="M1393" s="12"/>
      <c r="N1393" s="12"/>
      <c r="O1393" s="12"/>
      <c r="P1393" s="12"/>
      <c r="Q1393" s="12"/>
      <c r="R1393" s="12"/>
      <c r="S1393" s="12"/>
      <c r="T1393" s="12"/>
      <c r="U1393" s="12"/>
      <c r="V1393" s="12"/>
      <c r="W1393" s="12">
        <v>49</v>
      </c>
      <c r="X1393" s="12"/>
      <c r="Y1393" s="44"/>
    </row>
    <row r="1394" spans="1:25" s="43" customFormat="1" ht="16.5" customHeight="1" x14ac:dyDescent="0.25">
      <c r="A1394" s="3" t="s">
        <v>1672</v>
      </c>
      <c r="B1394" s="3" t="s">
        <v>2657</v>
      </c>
      <c r="C1394" s="3"/>
      <c r="D1394" s="12"/>
      <c r="E1394" s="12"/>
      <c r="F1394" s="12"/>
      <c r="G1394" s="12"/>
      <c r="H1394" s="12"/>
      <c r="I1394" s="12"/>
      <c r="J1394" s="12"/>
      <c r="K1394" s="12"/>
      <c r="L1394" s="12"/>
      <c r="M1394" s="12"/>
      <c r="N1394" s="12"/>
      <c r="O1394" s="12"/>
      <c r="P1394" s="12"/>
      <c r="Q1394" s="12"/>
      <c r="R1394" s="12"/>
      <c r="S1394" s="12"/>
      <c r="T1394" s="12"/>
      <c r="U1394" s="12"/>
      <c r="V1394" s="12"/>
      <c r="W1394" s="12">
        <v>182</v>
      </c>
      <c r="X1394" s="12"/>
      <c r="Y1394" s="44"/>
    </row>
    <row r="1395" spans="1:25" s="43" customFormat="1" ht="16.5" customHeight="1" x14ac:dyDescent="0.25">
      <c r="A1395" s="3" t="s">
        <v>1672</v>
      </c>
      <c r="B1395" s="3" t="s">
        <v>2293</v>
      </c>
      <c r="C1395" s="3"/>
      <c r="D1395" s="12"/>
      <c r="E1395" s="12"/>
      <c r="F1395" s="12"/>
      <c r="G1395" s="12"/>
      <c r="H1395" s="12"/>
      <c r="I1395" s="12"/>
      <c r="J1395" s="12"/>
      <c r="K1395" s="12"/>
      <c r="L1395" s="12"/>
      <c r="M1395" s="12"/>
      <c r="N1395" s="12"/>
      <c r="O1395" s="12"/>
      <c r="P1395" s="12"/>
      <c r="Q1395" s="12"/>
      <c r="R1395" s="12"/>
      <c r="S1395" s="12"/>
      <c r="T1395" s="12"/>
      <c r="U1395" s="12"/>
      <c r="V1395" s="12"/>
      <c r="W1395" s="12">
        <v>120</v>
      </c>
      <c r="X1395" s="12"/>
      <c r="Y1395" s="44"/>
    </row>
    <row r="1396" spans="1:25" s="43" customFormat="1" ht="16.5" customHeight="1" x14ac:dyDescent="0.25">
      <c r="A1396" s="3" t="s">
        <v>1672</v>
      </c>
      <c r="B1396" s="3" t="s">
        <v>2658</v>
      </c>
      <c r="C1396" s="3"/>
      <c r="D1396" s="12"/>
      <c r="E1396" s="12"/>
      <c r="F1396" s="12"/>
      <c r="G1396" s="12"/>
      <c r="H1396" s="12"/>
      <c r="I1396" s="12"/>
      <c r="J1396" s="12"/>
      <c r="K1396" s="12"/>
      <c r="L1396" s="12"/>
      <c r="M1396" s="12"/>
      <c r="N1396" s="12"/>
      <c r="O1396" s="12"/>
      <c r="P1396" s="12"/>
      <c r="Q1396" s="12"/>
      <c r="R1396" s="12"/>
      <c r="S1396" s="12"/>
      <c r="T1396" s="12"/>
      <c r="U1396" s="12"/>
      <c r="V1396" s="12"/>
      <c r="W1396" s="12">
        <v>463</v>
      </c>
      <c r="X1396" s="12"/>
      <c r="Y1396" s="44"/>
    </row>
    <row r="1397" spans="1:25" s="43" customFormat="1" ht="16.5" customHeight="1" x14ac:dyDescent="0.25">
      <c r="A1397" s="3" t="s">
        <v>1672</v>
      </c>
      <c r="B1397" s="3" t="s">
        <v>1641</v>
      </c>
      <c r="C1397" s="3"/>
      <c r="D1397" s="12"/>
      <c r="E1397" s="12"/>
      <c r="F1397" s="12"/>
      <c r="G1397" s="12"/>
      <c r="H1397" s="12"/>
      <c r="I1397" s="12"/>
      <c r="J1397" s="12"/>
      <c r="K1397" s="12"/>
      <c r="L1397" s="12"/>
      <c r="M1397" s="12"/>
      <c r="N1397" s="12"/>
      <c r="O1397" s="12"/>
      <c r="P1397" s="12"/>
      <c r="Q1397" s="12"/>
      <c r="R1397" s="12"/>
      <c r="S1397" s="12"/>
      <c r="T1397" s="12"/>
      <c r="U1397" s="12">
        <v>3719</v>
      </c>
      <c r="V1397" s="12">
        <v>2500</v>
      </c>
      <c r="W1397" s="12"/>
      <c r="X1397" s="12"/>
      <c r="Y1397" s="44"/>
    </row>
    <row r="1398" spans="1:25" s="43" customFormat="1" ht="16.5" customHeight="1" x14ac:dyDescent="0.25">
      <c r="A1398" s="3" t="s">
        <v>1672</v>
      </c>
      <c r="B1398" s="3" t="s">
        <v>2659</v>
      </c>
      <c r="C1398" s="3"/>
      <c r="D1398" s="12"/>
      <c r="E1398" s="12"/>
      <c r="F1398" s="12"/>
      <c r="G1398" s="12"/>
      <c r="H1398" s="12"/>
      <c r="I1398" s="12"/>
      <c r="J1398" s="12"/>
      <c r="K1398" s="12"/>
      <c r="L1398" s="12"/>
      <c r="M1398" s="12"/>
      <c r="N1398" s="12"/>
      <c r="O1398" s="12"/>
      <c r="P1398" s="12"/>
      <c r="Q1398" s="12"/>
      <c r="R1398" s="12"/>
      <c r="S1398" s="12"/>
      <c r="T1398" s="12"/>
      <c r="U1398" s="12"/>
      <c r="V1398" s="12"/>
      <c r="W1398" s="12">
        <v>203</v>
      </c>
      <c r="X1398" s="12"/>
      <c r="Y1398" s="44"/>
    </row>
    <row r="1399" spans="1:25" s="43" customFormat="1" ht="16.5" customHeight="1" x14ac:dyDescent="0.25">
      <c r="A1399" s="3" t="s">
        <v>1672</v>
      </c>
      <c r="B1399" s="3" t="s">
        <v>2660</v>
      </c>
      <c r="C1399" s="3"/>
      <c r="D1399" s="12"/>
      <c r="E1399" s="12"/>
      <c r="F1399" s="12"/>
      <c r="G1399" s="12"/>
      <c r="H1399" s="12"/>
      <c r="I1399" s="12"/>
      <c r="J1399" s="12"/>
      <c r="K1399" s="12"/>
      <c r="L1399" s="12"/>
      <c r="M1399" s="12"/>
      <c r="N1399" s="12"/>
      <c r="O1399" s="12"/>
      <c r="P1399" s="12"/>
      <c r="Q1399" s="12"/>
      <c r="R1399" s="12"/>
      <c r="S1399" s="12"/>
      <c r="T1399" s="12"/>
      <c r="U1399" s="12"/>
      <c r="V1399" s="12"/>
      <c r="W1399" s="12">
        <v>213</v>
      </c>
      <c r="X1399" s="12"/>
      <c r="Y1399" s="44"/>
    </row>
    <row r="1400" spans="1:25" s="43" customFormat="1" ht="16.5" customHeight="1" x14ac:dyDescent="0.25">
      <c r="A1400" s="3" t="s">
        <v>1672</v>
      </c>
      <c r="B1400" s="3" t="s">
        <v>2661</v>
      </c>
      <c r="C1400" s="3"/>
      <c r="D1400" s="12"/>
      <c r="E1400" s="12"/>
      <c r="F1400" s="12"/>
      <c r="G1400" s="12"/>
      <c r="H1400" s="12"/>
      <c r="I1400" s="12"/>
      <c r="J1400" s="12"/>
      <c r="K1400" s="12"/>
      <c r="L1400" s="12"/>
      <c r="M1400" s="12"/>
      <c r="N1400" s="12"/>
      <c r="O1400" s="12"/>
      <c r="P1400" s="12"/>
      <c r="Q1400" s="12"/>
      <c r="R1400" s="12"/>
      <c r="S1400" s="12"/>
      <c r="T1400" s="12"/>
      <c r="U1400" s="12"/>
      <c r="V1400" s="12"/>
      <c r="W1400" s="12">
        <v>388</v>
      </c>
      <c r="X1400" s="12"/>
      <c r="Y1400" s="44"/>
    </row>
    <row r="1401" spans="1:25" s="43" customFormat="1" ht="16.5" customHeight="1" x14ac:dyDescent="0.25">
      <c r="A1401" s="3" t="s">
        <v>1672</v>
      </c>
      <c r="B1401" s="3" t="s">
        <v>2662</v>
      </c>
      <c r="C1401" s="3"/>
      <c r="D1401" s="12"/>
      <c r="E1401" s="12"/>
      <c r="F1401" s="12"/>
      <c r="G1401" s="12"/>
      <c r="H1401" s="12"/>
      <c r="I1401" s="12"/>
      <c r="J1401" s="12"/>
      <c r="K1401" s="12"/>
      <c r="L1401" s="12"/>
      <c r="M1401" s="12"/>
      <c r="N1401" s="12"/>
      <c r="O1401" s="12"/>
      <c r="P1401" s="12"/>
      <c r="Q1401" s="12"/>
      <c r="R1401" s="12"/>
      <c r="S1401" s="12"/>
      <c r="T1401" s="12"/>
      <c r="U1401" s="12"/>
      <c r="V1401" s="12"/>
      <c r="W1401" s="12">
        <v>303</v>
      </c>
      <c r="X1401" s="12"/>
      <c r="Y1401" s="44"/>
    </row>
    <row r="1402" spans="1:25" s="43" customFormat="1" ht="16.5" customHeight="1" x14ac:dyDescent="0.25">
      <c r="A1402" s="3" t="s">
        <v>1672</v>
      </c>
      <c r="B1402" s="3" t="s">
        <v>2663</v>
      </c>
      <c r="C1402" s="3"/>
      <c r="D1402" s="12"/>
      <c r="E1402" s="12"/>
      <c r="F1402" s="12"/>
      <c r="G1402" s="12"/>
      <c r="H1402" s="12"/>
      <c r="I1402" s="12"/>
      <c r="J1402" s="12"/>
      <c r="K1402" s="12"/>
      <c r="L1402" s="12"/>
      <c r="M1402" s="12"/>
      <c r="N1402" s="12"/>
      <c r="O1402" s="12"/>
      <c r="P1402" s="12"/>
      <c r="Q1402" s="12"/>
      <c r="R1402" s="12"/>
      <c r="S1402" s="12"/>
      <c r="T1402" s="12"/>
      <c r="U1402" s="12"/>
      <c r="V1402" s="12"/>
      <c r="W1402" s="12">
        <v>147</v>
      </c>
      <c r="X1402" s="12"/>
      <c r="Y1402" s="44"/>
    </row>
    <row r="1403" spans="1:25" s="43" customFormat="1" ht="16.5" customHeight="1" x14ac:dyDescent="0.25">
      <c r="A1403" s="3" t="s">
        <v>1672</v>
      </c>
      <c r="B1403" s="3" t="s">
        <v>2664</v>
      </c>
      <c r="C1403" s="3"/>
      <c r="D1403" s="12"/>
      <c r="E1403" s="12"/>
      <c r="F1403" s="12"/>
      <c r="G1403" s="12"/>
      <c r="H1403" s="12"/>
      <c r="I1403" s="12"/>
      <c r="J1403" s="12"/>
      <c r="K1403" s="12"/>
      <c r="L1403" s="12"/>
      <c r="M1403" s="12"/>
      <c r="N1403" s="12"/>
      <c r="O1403" s="12"/>
      <c r="P1403" s="12"/>
      <c r="Q1403" s="12"/>
      <c r="R1403" s="12"/>
      <c r="S1403" s="12"/>
      <c r="T1403" s="12"/>
      <c r="U1403" s="12"/>
      <c r="V1403" s="12"/>
      <c r="W1403" s="12">
        <v>154</v>
      </c>
      <c r="X1403" s="12"/>
      <c r="Y1403" s="44"/>
    </row>
    <row r="1404" spans="1:25" s="43" customFormat="1" ht="16.5" customHeight="1" x14ac:dyDescent="0.25">
      <c r="A1404" s="3" t="s">
        <v>1672</v>
      </c>
      <c r="B1404" s="3" t="s">
        <v>1642</v>
      </c>
      <c r="C1404" s="3"/>
      <c r="D1404" s="12"/>
      <c r="E1404" s="12"/>
      <c r="F1404" s="12"/>
      <c r="G1404" s="12"/>
      <c r="H1404" s="12"/>
      <c r="I1404" s="12"/>
      <c r="J1404" s="12"/>
      <c r="K1404" s="12"/>
      <c r="L1404" s="12"/>
      <c r="M1404" s="12"/>
      <c r="N1404" s="12"/>
      <c r="O1404" s="12"/>
      <c r="P1404" s="12"/>
      <c r="Q1404" s="12"/>
      <c r="R1404" s="12"/>
      <c r="S1404" s="12"/>
      <c r="T1404" s="12"/>
      <c r="U1404" s="12">
        <v>17975</v>
      </c>
      <c r="V1404" s="12">
        <v>2500</v>
      </c>
      <c r="W1404" s="12"/>
      <c r="X1404" s="12"/>
      <c r="Y1404" s="44"/>
    </row>
    <row r="1405" spans="1:25" s="43" customFormat="1" ht="16.5" customHeight="1" x14ac:dyDescent="0.25">
      <c r="A1405" s="3" t="s">
        <v>1672</v>
      </c>
      <c r="B1405" s="3" t="s">
        <v>2665</v>
      </c>
      <c r="C1405" s="3"/>
      <c r="D1405" s="12"/>
      <c r="E1405" s="12"/>
      <c r="F1405" s="12"/>
      <c r="G1405" s="12"/>
      <c r="H1405" s="12"/>
      <c r="I1405" s="12"/>
      <c r="J1405" s="12"/>
      <c r="K1405" s="12"/>
      <c r="L1405" s="12"/>
      <c r="M1405" s="12"/>
      <c r="N1405" s="12"/>
      <c r="O1405" s="12"/>
      <c r="P1405" s="12"/>
      <c r="Q1405" s="12"/>
      <c r="R1405" s="12"/>
      <c r="S1405" s="12"/>
      <c r="T1405" s="12"/>
      <c r="U1405" s="12"/>
      <c r="V1405" s="12"/>
      <c r="W1405" s="12">
        <v>190</v>
      </c>
      <c r="X1405" s="12"/>
      <c r="Y1405" s="44"/>
    </row>
    <row r="1406" spans="1:25" s="43" customFormat="1" ht="16.5" customHeight="1" x14ac:dyDescent="0.25">
      <c r="A1406" s="3" t="s">
        <v>1672</v>
      </c>
      <c r="B1406" s="3" t="s">
        <v>2666</v>
      </c>
      <c r="C1406" s="3"/>
      <c r="D1406" s="12"/>
      <c r="E1406" s="12"/>
      <c r="F1406" s="12"/>
      <c r="G1406" s="12"/>
      <c r="H1406" s="12"/>
      <c r="I1406" s="12"/>
      <c r="J1406" s="12"/>
      <c r="K1406" s="12"/>
      <c r="L1406" s="12"/>
      <c r="M1406" s="12"/>
      <c r="N1406" s="12"/>
      <c r="O1406" s="12"/>
      <c r="P1406" s="12"/>
      <c r="Q1406" s="12"/>
      <c r="R1406" s="12"/>
      <c r="S1406" s="12"/>
      <c r="T1406" s="12"/>
      <c r="U1406" s="12"/>
      <c r="V1406" s="12"/>
      <c r="W1406" s="12">
        <v>20</v>
      </c>
      <c r="X1406" s="12"/>
      <c r="Y1406" s="44"/>
    </row>
    <row r="1407" spans="1:25" s="43" customFormat="1" ht="16.5" customHeight="1" x14ac:dyDescent="0.25">
      <c r="A1407" s="3" t="s">
        <v>1672</v>
      </c>
      <c r="B1407" s="3" t="s">
        <v>1643</v>
      </c>
      <c r="C1407" s="3"/>
      <c r="D1407" s="12"/>
      <c r="E1407" s="12"/>
      <c r="F1407" s="12"/>
      <c r="G1407" s="12"/>
      <c r="H1407" s="12"/>
      <c r="I1407" s="12"/>
      <c r="J1407" s="12"/>
      <c r="K1407" s="12"/>
      <c r="L1407" s="12"/>
      <c r="M1407" s="12"/>
      <c r="N1407" s="12"/>
      <c r="O1407" s="12"/>
      <c r="P1407" s="12"/>
      <c r="Q1407" s="12"/>
      <c r="R1407" s="12"/>
      <c r="S1407" s="12"/>
      <c r="T1407" s="12"/>
      <c r="U1407" s="12">
        <v>25137</v>
      </c>
      <c r="V1407" s="12">
        <v>16000</v>
      </c>
      <c r="W1407" s="12"/>
      <c r="X1407" s="12"/>
      <c r="Y1407" s="44"/>
    </row>
    <row r="1408" spans="1:25" s="43" customFormat="1" ht="16.5" customHeight="1" x14ac:dyDescent="0.25">
      <c r="A1408" s="3" t="s">
        <v>1672</v>
      </c>
      <c r="B1408" s="3" t="s">
        <v>2667</v>
      </c>
      <c r="C1408" s="3"/>
      <c r="D1408" s="12"/>
      <c r="E1408" s="12"/>
      <c r="F1408" s="12"/>
      <c r="G1408" s="12"/>
      <c r="H1408" s="12"/>
      <c r="I1408" s="12"/>
      <c r="J1408" s="12"/>
      <c r="K1408" s="12"/>
      <c r="L1408" s="12"/>
      <c r="M1408" s="12"/>
      <c r="N1408" s="12"/>
      <c r="O1408" s="12"/>
      <c r="P1408" s="12"/>
      <c r="Q1408" s="12"/>
      <c r="R1408" s="12"/>
      <c r="S1408" s="12"/>
      <c r="T1408" s="12"/>
      <c r="U1408" s="12"/>
      <c r="V1408" s="12"/>
      <c r="W1408" s="12">
        <v>90</v>
      </c>
      <c r="X1408" s="12"/>
      <c r="Y1408" s="44"/>
    </row>
    <row r="1409" spans="1:25" s="43" customFormat="1" ht="16.5" customHeight="1" x14ac:dyDescent="0.25">
      <c r="A1409" s="3" t="s">
        <v>1672</v>
      </c>
      <c r="B1409" s="3" t="s">
        <v>1644</v>
      </c>
      <c r="C1409" s="3"/>
      <c r="D1409" s="12"/>
      <c r="E1409" s="12"/>
      <c r="F1409" s="12"/>
      <c r="G1409" s="12"/>
      <c r="H1409" s="12"/>
      <c r="I1409" s="12"/>
      <c r="J1409" s="12"/>
      <c r="K1409" s="12"/>
      <c r="L1409" s="12"/>
      <c r="M1409" s="12"/>
      <c r="N1409" s="12"/>
      <c r="O1409" s="12"/>
      <c r="P1409" s="12"/>
      <c r="Q1409" s="12"/>
      <c r="R1409" s="12"/>
      <c r="S1409" s="12"/>
      <c r="T1409" s="12"/>
      <c r="U1409" s="12">
        <v>4376</v>
      </c>
      <c r="V1409" s="12">
        <v>2500</v>
      </c>
      <c r="W1409" s="12"/>
      <c r="X1409" s="12"/>
      <c r="Y1409" s="44"/>
    </row>
    <row r="1410" spans="1:25" s="43" customFormat="1" ht="16.5" customHeight="1" x14ac:dyDescent="0.25">
      <c r="A1410" s="3" t="s">
        <v>1672</v>
      </c>
      <c r="B1410" s="3" t="s">
        <v>2668</v>
      </c>
      <c r="C1410" s="3"/>
      <c r="D1410" s="12"/>
      <c r="E1410" s="12"/>
      <c r="F1410" s="12"/>
      <c r="G1410" s="12"/>
      <c r="H1410" s="12"/>
      <c r="I1410" s="12"/>
      <c r="J1410" s="12"/>
      <c r="K1410" s="12"/>
      <c r="L1410" s="12"/>
      <c r="M1410" s="12"/>
      <c r="N1410" s="12"/>
      <c r="O1410" s="12"/>
      <c r="P1410" s="12"/>
      <c r="Q1410" s="12"/>
      <c r="R1410" s="12"/>
      <c r="S1410" s="12"/>
      <c r="T1410" s="12"/>
      <c r="U1410" s="12"/>
      <c r="V1410" s="12"/>
      <c r="W1410" s="12">
        <v>100</v>
      </c>
      <c r="X1410" s="12"/>
      <c r="Y1410" s="44"/>
    </row>
    <row r="1411" spans="1:25" s="43" customFormat="1" ht="16.5" customHeight="1" x14ac:dyDescent="0.25">
      <c r="A1411" s="3" t="s">
        <v>1672</v>
      </c>
      <c r="B1411" s="3" t="s">
        <v>1645</v>
      </c>
      <c r="C1411" s="3"/>
      <c r="D1411" s="12"/>
      <c r="E1411" s="12"/>
      <c r="F1411" s="12"/>
      <c r="G1411" s="12"/>
      <c r="H1411" s="12"/>
      <c r="I1411" s="12"/>
      <c r="J1411" s="12"/>
      <c r="K1411" s="12"/>
      <c r="L1411" s="12"/>
      <c r="M1411" s="12"/>
      <c r="N1411" s="12"/>
      <c r="O1411" s="12"/>
      <c r="P1411" s="12"/>
      <c r="Q1411" s="12"/>
      <c r="R1411" s="12"/>
      <c r="S1411" s="12"/>
      <c r="T1411" s="12"/>
      <c r="U1411" s="12">
        <v>1163</v>
      </c>
      <c r="V1411" s="12">
        <v>2500</v>
      </c>
      <c r="W1411" s="12"/>
      <c r="X1411" s="12"/>
      <c r="Y1411" s="44"/>
    </row>
    <row r="1412" spans="1:25" s="43" customFormat="1" ht="16.5" customHeight="1" x14ac:dyDescent="0.25">
      <c r="A1412" s="3" t="s">
        <v>1672</v>
      </c>
      <c r="B1412" s="3" t="s">
        <v>2669</v>
      </c>
      <c r="C1412" s="3"/>
      <c r="D1412" s="12"/>
      <c r="E1412" s="12"/>
      <c r="F1412" s="12"/>
      <c r="G1412" s="12"/>
      <c r="H1412" s="12"/>
      <c r="I1412" s="12"/>
      <c r="J1412" s="12"/>
      <c r="K1412" s="12"/>
      <c r="L1412" s="12"/>
      <c r="M1412" s="12"/>
      <c r="N1412" s="12"/>
      <c r="O1412" s="12"/>
      <c r="P1412" s="12"/>
      <c r="Q1412" s="12"/>
      <c r="R1412" s="12"/>
      <c r="S1412" s="12"/>
      <c r="T1412" s="12"/>
      <c r="U1412" s="12"/>
      <c r="V1412" s="12"/>
      <c r="W1412" s="12">
        <v>15</v>
      </c>
      <c r="X1412" s="12"/>
      <c r="Y1412" s="44"/>
    </row>
    <row r="1413" spans="1:25" s="43" customFormat="1" ht="16.5" customHeight="1" x14ac:dyDescent="0.25">
      <c r="A1413" s="3" t="s">
        <v>1672</v>
      </c>
      <c r="B1413" s="3" t="s">
        <v>2670</v>
      </c>
      <c r="C1413" s="3"/>
      <c r="D1413" s="12"/>
      <c r="E1413" s="12"/>
      <c r="F1413" s="12"/>
      <c r="G1413" s="12"/>
      <c r="H1413" s="12"/>
      <c r="I1413" s="12"/>
      <c r="J1413" s="12"/>
      <c r="K1413" s="12"/>
      <c r="L1413" s="12"/>
      <c r="M1413" s="12"/>
      <c r="N1413" s="12"/>
      <c r="O1413" s="12"/>
      <c r="P1413" s="12"/>
      <c r="Q1413" s="12"/>
      <c r="R1413" s="12"/>
      <c r="S1413" s="12"/>
      <c r="T1413" s="12"/>
      <c r="U1413" s="12"/>
      <c r="V1413" s="12"/>
      <c r="W1413" s="12">
        <v>100</v>
      </c>
      <c r="X1413" s="12"/>
      <c r="Y1413" s="44"/>
    </row>
    <row r="1414" spans="1:25" s="43" customFormat="1" ht="16.5" customHeight="1" x14ac:dyDescent="0.25">
      <c r="A1414" s="3" t="s">
        <v>1672</v>
      </c>
      <c r="B1414" s="3" t="s">
        <v>2671</v>
      </c>
      <c r="C1414" s="3"/>
      <c r="D1414" s="12"/>
      <c r="E1414" s="12"/>
      <c r="F1414" s="12"/>
      <c r="G1414" s="12"/>
      <c r="H1414" s="12"/>
      <c r="I1414" s="12"/>
      <c r="J1414" s="12"/>
      <c r="K1414" s="12"/>
      <c r="L1414" s="12"/>
      <c r="M1414" s="12"/>
      <c r="N1414" s="12"/>
      <c r="O1414" s="12"/>
      <c r="P1414" s="12"/>
      <c r="Q1414" s="12"/>
      <c r="R1414" s="12"/>
      <c r="S1414" s="12"/>
      <c r="T1414" s="12"/>
      <c r="U1414" s="12"/>
      <c r="V1414" s="12"/>
      <c r="W1414" s="12">
        <v>209</v>
      </c>
      <c r="X1414" s="12"/>
      <c r="Y1414" s="44"/>
    </row>
    <row r="1415" spans="1:25" s="43" customFormat="1" ht="16.5" customHeight="1" x14ac:dyDescent="0.25">
      <c r="A1415" s="3" t="s">
        <v>1672</v>
      </c>
      <c r="B1415" s="3" t="s">
        <v>2672</v>
      </c>
      <c r="C1415" s="3"/>
      <c r="D1415" s="12"/>
      <c r="E1415" s="12"/>
      <c r="F1415" s="12"/>
      <c r="G1415" s="12"/>
      <c r="H1415" s="12"/>
      <c r="I1415" s="12"/>
      <c r="J1415" s="12"/>
      <c r="K1415" s="12"/>
      <c r="L1415" s="12"/>
      <c r="M1415" s="12"/>
      <c r="N1415" s="12"/>
      <c r="O1415" s="12"/>
      <c r="P1415" s="12"/>
      <c r="Q1415" s="12"/>
      <c r="R1415" s="12"/>
      <c r="S1415" s="12"/>
      <c r="T1415" s="12"/>
      <c r="U1415" s="12"/>
      <c r="V1415" s="12"/>
      <c r="W1415" s="12">
        <v>303</v>
      </c>
      <c r="X1415" s="12"/>
      <c r="Y1415" s="44"/>
    </row>
    <row r="1416" spans="1:25" s="43" customFormat="1" ht="16.5" customHeight="1" x14ac:dyDescent="0.25">
      <c r="A1416" s="3" t="s">
        <v>1672</v>
      </c>
      <c r="B1416" s="3" t="s">
        <v>2673</v>
      </c>
      <c r="C1416" s="3"/>
      <c r="D1416" s="12"/>
      <c r="E1416" s="12"/>
      <c r="F1416" s="12"/>
      <c r="G1416" s="12"/>
      <c r="H1416" s="12"/>
      <c r="I1416" s="12"/>
      <c r="J1416" s="12"/>
      <c r="K1416" s="12"/>
      <c r="L1416" s="12"/>
      <c r="M1416" s="12"/>
      <c r="N1416" s="12"/>
      <c r="O1416" s="12"/>
      <c r="P1416" s="12"/>
      <c r="Q1416" s="12"/>
      <c r="R1416" s="12"/>
      <c r="S1416" s="12"/>
      <c r="T1416" s="12"/>
      <c r="U1416" s="12"/>
      <c r="V1416" s="12"/>
      <c r="W1416" s="12">
        <v>84</v>
      </c>
      <c r="X1416" s="12"/>
      <c r="Y1416" s="44"/>
    </row>
    <row r="1417" spans="1:25" s="43" customFormat="1" ht="16.5" customHeight="1" x14ac:dyDescent="0.25">
      <c r="A1417" s="7" t="s">
        <v>1636</v>
      </c>
      <c r="B1417" s="7" t="s">
        <v>1636</v>
      </c>
      <c r="C1417" s="7"/>
      <c r="D1417" s="9">
        <f t="shared" ref="D1417:P1417" si="25">SUM(D1375:D1387)</f>
        <v>0</v>
      </c>
      <c r="E1417" s="9">
        <f t="shared" si="25"/>
        <v>0</v>
      </c>
      <c r="F1417" s="9">
        <f t="shared" si="25"/>
        <v>0</v>
      </c>
      <c r="G1417" s="9">
        <f t="shared" si="25"/>
        <v>0</v>
      </c>
      <c r="H1417" s="9">
        <f t="shared" si="25"/>
        <v>0</v>
      </c>
      <c r="I1417" s="9">
        <f t="shared" si="25"/>
        <v>0</v>
      </c>
      <c r="J1417" s="9">
        <f t="shared" si="25"/>
        <v>7622</v>
      </c>
      <c r="K1417" s="9">
        <f t="shared" si="25"/>
        <v>2310</v>
      </c>
      <c r="L1417" s="9">
        <f t="shared" si="25"/>
        <v>0</v>
      </c>
      <c r="M1417" s="9">
        <f t="shared" si="25"/>
        <v>4156</v>
      </c>
      <c r="N1417" s="9">
        <f t="shared" si="25"/>
        <v>42410</v>
      </c>
      <c r="O1417" s="9">
        <f t="shared" si="25"/>
        <v>31094</v>
      </c>
      <c r="P1417" s="9">
        <f t="shared" si="25"/>
        <v>2306</v>
      </c>
      <c r="Q1417" s="9">
        <v>0</v>
      </c>
      <c r="R1417" s="9">
        <f>SUM(R1375:R1387)</f>
        <v>34805</v>
      </c>
      <c r="S1417" s="9">
        <f>SUM(S1375:S1387)</f>
        <v>208</v>
      </c>
      <c r="T1417" s="9">
        <f>SUM(T1375:T1387)</f>
        <v>150</v>
      </c>
      <c r="U1417" s="9">
        <f>SUM(U1387:U1411)</f>
        <v>86452</v>
      </c>
      <c r="V1417" s="9">
        <f>SUM(V1387:V1411)</f>
        <v>33500</v>
      </c>
      <c r="W1417" s="9">
        <f>SUM(W1380:W1416)</f>
        <v>4426</v>
      </c>
      <c r="X1417" s="9"/>
      <c r="Y1417" s="13" t="s">
        <v>936</v>
      </c>
    </row>
    <row r="1418" spans="1:25" s="43" customFormat="1" ht="16.5" customHeight="1" x14ac:dyDescent="0.25">
      <c r="A1418" s="3" t="s">
        <v>424</v>
      </c>
      <c r="B1418" s="5">
        <v>1001</v>
      </c>
      <c r="C1418" s="5"/>
      <c r="D1418" s="10"/>
      <c r="E1418" s="10"/>
      <c r="F1418" s="10"/>
      <c r="G1418" s="10"/>
      <c r="H1418" s="10"/>
      <c r="I1418" s="10"/>
      <c r="J1418" s="10"/>
      <c r="K1418" s="10"/>
      <c r="L1418" s="10"/>
      <c r="M1418" s="10"/>
      <c r="N1418" s="10"/>
      <c r="O1418" s="10"/>
      <c r="P1418" s="10">
        <v>7000</v>
      </c>
      <c r="Q1418" s="10"/>
      <c r="R1418" s="10"/>
      <c r="S1418" s="10"/>
      <c r="T1418" s="10"/>
      <c r="U1418" s="10"/>
      <c r="V1418" s="10"/>
      <c r="W1418" s="10"/>
      <c r="X1418" s="10"/>
    </row>
    <row r="1419" spans="1:25" s="43" customFormat="1" ht="16.5" customHeight="1" x14ac:dyDescent="0.25">
      <c r="A1419" s="3" t="s">
        <v>424</v>
      </c>
      <c r="B1419" s="5">
        <v>1002</v>
      </c>
      <c r="C1419" s="5"/>
      <c r="D1419" s="10"/>
      <c r="E1419" s="10"/>
      <c r="F1419" s="10"/>
      <c r="G1419" s="10"/>
      <c r="H1419" s="10"/>
      <c r="I1419" s="10"/>
      <c r="J1419" s="10"/>
      <c r="K1419" s="10"/>
      <c r="L1419" s="10"/>
      <c r="M1419" s="10"/>
      <c r="N1419" s="10"/>
      <c r="O1419" s="10"/>
      <c r="P1419" s="10">
        <v>1000</v>
      </c>
      <c r="Q1419" s="10"/>
      <c r="R1419" s="10"/>
      <c r="S1419" s="10"/>
      <c r="T1419" s="10"/>
      <c r="U1419" s="10"/>
      <c r="V1419" s="10"/>
      <c r="W1419" s="10"/>
      <c r="X1419" s="10"/>
    </row>
    <row r="1420" spans="1:25" s="43" customFormat="1" ht="16.5" customHeight="1" x14ac:dyDescent="0.25">
      <c r="A1420" s="3" t="s">
        <v>424</v>
      </c>
      <c r="B1420" s="5" t="s">
        <v>421</v>
      </c>
      <c r="C1420" s="5"/>
      <c r="D1420" s="10">
        <v>0</v>
      </c>
      <c r="E1420" s="10">
        <v>0</v>
      </c>
      <c r="F1420" s="10">
        <v>100</v>
      </c>
      <c r="G1420" s="10"/>
      <c r="H1420" s="10"/>
      <c r="I1420" s="10"/>
      <c r="J1420" s="10"/>
      <c r="K1420" s="10"/>
      <c r="L1420" s="10">
        <v>145</v>
      </c>
      <c r="M1420" s="10">
        <v>13546</v>
      </c>
      <c r="N1420" s="10">
        <v>16850</v>
      </c>
      <c r="O1420" s="10"/>
      <c r="P1420" s="10"/>
      <c r="Q1420" s="10"/>
      <c r="R1420" s="10"/>
      <c r="S1420" s="10">
        <v>7903</v>
      </c>
      <c r="T1420" s="10">
        <v>2000</v>
      </c>
      <c r="U1420" s="10">
        <v>1150</v>
      </c>
      <c r="V1420" s="10">
        <v>1771</v>
      </c>
      <c r="W1420" s="10">
        <v>2579</v>
      </c>
      <c r="X1420" s="10">
        <v>510</v>
      </c>
    </row>
    <row r="1421" spans="1:25" s="43" customFormat="1" ht="16.5" customHeight="1" x14ac:dyDescent="0.25">
      <c r="A1421" s="3" t="s">
        <v>424</v>
      </c>
      <c r="B1421" s="5" t="s">
        <v>390</v>
      </c>
      <c r="C1421" s="5"/>
      <c r="D1421" s="10">
        <v>50</v>
      </c>
      <c r="E1421" s="10">
        <v>100</v>
      </c>
      <c r="F1421" s="10">
        <v>150</v>
      </c>
      <c r="G1421" s="10">
        <v>150</v>
      </c>
      <c r="H1421" s="10"/>
      <c r="I1421" s="10">
        <v>900</v>
      </c>
      <c r="J1421" s="10">
        <v>500</v>
      </c>
      <c r="K1421" s="10"/>
      <c r="L1421" s="10">
        <v>12</v>
      </c>
      <c r="M1421" s="10">
        <v>59</v>
      </c>
      <c r="N1421" s="10">
        <v>66</v>
      </c>
      <c r="O1421" s="10">
        <v>200</v>
      </c>
      <c r="P1421" s="10">
        <v>125</v>
      </c>
      <c r="Q1421" s="10">
        <v>75</v>
      </c>
      <c r="R1421" s="10">
        <v>856</v>
      </c>
      <c r="S1421" s="10">
        <v>2276</v>
      </c>
      <c r="T1421" s="10">
        <v>850</v>
      </c>
      <c r="U1421" s="10">
        <v>972</v>
      </c>
      <c r="V1421" s="10">
        <v>2610</v>
      </c>
      <c r="W1421" s="10">
        <v>1420</v>
      </c>
      <c r="X1421" s="10">
        <v>1000</v>
      </c>
    </row>
    <row r="1422" spans="1:25" s="43" customFormat="1" ht="16.5" customHeight="1" x14ac:dyDescent="0.25">
      <c r="A1422" s="3" t="s">
        <v>424</v>
      </c>
      <c r="B1422" s="5" t="s">
        <v>1382</v>
      </c>
      <c r="C1422" s="5"/>
      <c r="D1422" s="10"/>
      <c r="E1422" s="10"/>
      <c r="F1422" s="10"/>
      <c r="G1422" s="10"/>
      <c r="H1422" s="10"/>
      <c r="I1422" s="10"/>
      <c r="J1422" s="10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>
        <v>10</v>
      </c>
      <c r="U1422" s="10"/>
      <c r="V1422" s="10"/>
      <c r="W1422" s="10"/>
      <c r="X1422" s="10"/>
    </row>
    <row r="1423" spans="1:25" s="43" customFormat="1" ht="16.5" customHeight="1" x14ac:dyDescent="0.25">
      <c r="A1423" s="3" t="s">
        <v>424</v>
      </c>
      <c r="B1423" s="5" t="s">
        <v>1649</v>
      </c>
      <c r="C1423" s="5"/>
      <c r="D1423" s="10"/>
      <c r="E1423" s="10"/>
      <c r="F1423" s="10"/>
      <c r="G1423" s="10"/>
      <c r="H1423" s="10"/>
      <c r="I1423" s="10"/>
      <c r="J1423" s="10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>
        <v>70</v>
      </c>
      <c r="X1423" s="10"/>
    </row>
    <row r="1424" spans="1:25" s="43" customFormat="1" ht="16.5" customHeight="1" x14ac:dyDescent="0.25">
      <c r="A1424" s="3" t="s">
        <v>424</v>
      </c>
      <c r="B1424" s="5" t="s">
        <v>1599</v>
      </c>
      <c r="C1424" s="5"/>
      <c r="D1424" s="10"/>
      <c r="E1424" s="10"/>
      <c r="F1424" s="10"/>
      <c r="G1424" s="10"/>
      <c r="H1424" s="10"/>
      <c r="I1424" s="10"/>
      <c r="J1424" s="10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>
        <v>250</v>
      </c>
      <c r="V1424" s="10">
        <v>250</v>
      </c>
      <c r="W1424" s="10"/>
      <c r="X1424" s="10"/>
    </row>
    <row r="1425" spans="1:25" s="43" customFormat="1" ht="16.5" customHeight="1" x14ac:dyDescent="0.25">
      <c r="A1425" s="3" t="s">
        <v>424</v>
      </c>
      <c r="B1425" s="5" t="s">
        <v>1598</v>
      </c>
      <c r="C1425" s="5"/>
      <c r="D1425" s="10"/>
      <c r="E1425" s="10"/>
      <c r="F1425" s="10"/>
      <c r="G1425" s="10"/>
      <c r="H1425" s="10"/>
      <c r="I1425" s="10"/>
      <c r="J1425" s="10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>
        <v>20</v>
      </c>
      <c r="V1425" s="10">
        <v>20</v>
      </c>
      <c r="W1425" s="10"/>
      <c r="X1425" s="10"/>
    </row>
    <row r="1426" spans="1:25" s="43" customFormat="1" ht="16.5" customHeight="1" x14ac:dyDescent="0.25">
      <c r="A1426" s="3" t="s">
        <v>424</v>
      </c>
      <c r="B1426" s="5" t="s">
        <v>1205</v>
      </c>
      <c r="C1426" s="5"/>
      <c r="D1426" s="10"/>
      <c r="E1426" s="10"/>
      <c r="F1426" s="10"/>
      <c r="G1426" s="10"/>
      <c r="H1426" s="10"/>
      <c r="I1426" s="10"/>
      <c r="J1426" s="10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>
        <v>8</v>
      </c>
      <c r="X1426" s="10"/>
    </row>
    <row r="1427" spans="1:25" s="43" customFormat="1" ht="16.5" customHeight="1" x14ac:dyDescent="0.25">
      <c r="A1427" s="3" t="s">
        <v>424</v>
      </c>
      <c r="B1427" s="5" t="s">
        <v>1600</v>
      </c>
      <c r="C1427" s="5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>
        <v>800</v>
      </c>
      <c r="V1427" s="10">
        <v>800</v>
      </c>
      <c r="W1427" s="10"/>
      <c r="X1427" s="10"/>
    </row>
    <row r="1428" spans="1:25" s="43" customFormat="1" ht="16.5" customHeight="1" x14ac:dyDescent="0.25">
      <c r="A1428" s="3" t="s">
        <v>424</v>
      </c>
      <c r="B1428" s="5" t="s">
        <v>2253</v>
      </c>
      <c r="C1428" s="5"/>
      <c r="D1428" s="10"/>
      <c r="E1428" s="10"/>
      <c r="F1428" s="10"/>
      <c r="G1428" s="10"/>
      <c r="H1428" s="10"/>
      <c r="I1428" s="10"/>
      <c r="J1428" s="10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>
        <v>310</v>
      </c>
      <c r="W1428" s="10"/>
      <c r="X1428" s="10"/>
    </row>
    <row r="1429" spans="1:25" s="43" customFormat="1" ht="16.5" customHeight="1" x14ac:dyDescent="0.25">
      <c r="A1429" s="3" t="s">
        <v>424</v>
      </c>
      <c r="B1429" s="5" t="s">
        <v>422</v>
      </c>
      <c r="C1429" s="5"/>
      <c r="D1429" s="10"/>
      <c r="E1429" s="10"/>
      <c r="F1429" s="10">
        <v>100</v>
      </c>
      <c r="G1429" s="10"/>
      <c r="H1429" s="10"/>
      <c r="I1429" s="10"/>
      <c r="J1429" s="10">
        <v>310</v>
      </c>
      <c r="K1429" s="10"/>
      <c r="L1429" s="10">
        <v>700</v>
      </c>
      <c r="M1429" s="10">
        <v>500</v>
      </c>
      <c r="N1429" s="10">
        <v>150</v>
      </c>
      <c r="O1429" s="10"/>
      <c r="P1429" s="10"/>
      <c r="Q1429" s="10"/>
      <c r="R1429" s="10">
        <v>250</v>
      </c>
      <c r="S1429" s="10"/>
      <c r="T1429" s="10"/>
      <c r="U1429" s="10">
        <v>300</v>
      </c>
      <c r="V1429" s="10">
        <v>300</v>
      </c>
      <c r="W1429" s="10"/>
      <c r="X1429" s="10">
        <v>200</v>
      </c>
    </row>
    <row r="1430" spans="1:25" s="43" customFormat="1" ht="16.5" customHeight="1" x14ac:dyDescent="0.25">
      <c r="A1430" s="3" t="s">
        <v>424</v>
      </c>
      <c r="B1430" s="5" t="s">
        <v>2674</v>
      </c>
      <c r="C1430" s="5"/>
      <c r="D1430" s="10"/>
      <c r="E1430" s="10"/>
      <c r="F1430" s="10"/>
      <c r="G1430" s="10"/>
      <c r="H1430" s="10"/>
      <c r="I1430" s="10"/>
      <c r="J1430" s="10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>
        <v>400</v>
      </c>
      <c r="X1430" s="10"/>
    </row>
    <row r="1431" spans="1:25" s="43" customFormat="1" ht="16.5" customHeight="1" x14ac:dyDescent="0.25">
      <c r="A1431" s="3" t="s">
        <v>424</v>
      </c>
      <c r="B1431" s="5" t="s">
        <v>2254</v>
      </c>
      <c r="C1431" s="5"/>
      <c r="D1431" s="10"/>
      <c r="E1431" s="10"/>
      <c r="F1431" s="10"/>
      <c r="G1431" s="10"/>
      <c r="H1431" s="10"/>
      <c r="I1431" s="10"/>
      <c r="J1431" s="10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>
        <v>100</v>
      </c>
      <c r="W1431" s="10"/>
      <c r="X1431" s="10"/>
    </row>
    <row r="1432" spans="1:25" s="43" customFormat="1" ht="16.5" customHeight="1" x14ac:dyDescent="0.25">
      <c r="A1432" s="3" t="s">
        <v>424</v>
      </c>
      <c r="B1432" s="5" t="s">
        <v>1383</v>
      </c>
      <c r="C1432" s="5"/>
      <c r="D1432" s="10"/>
      <c r="E1432" s="10"/>
      <c r="F1432" s="10"/>
      <c r="G1432" s="10"/>
      <c r="H1432" s="10"/>
      <c r="I1432" s="10"/>
      <c r="J1432" s="10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>
        <v>1000</v>
      </c>
      <c r="U1432" s="10"/>
      <c r="V1432" s="10">
        <v>300</v>
      </c>
      <c r="W1432" s="10"/>
      <c r="X1432" s="10"/>
    </row>
    <row r="1433" spans="1:25" s="43" customFormat="1" ht="16.5" customHeight="1" x14ac:dyDescent="0.25">
      <c r="A1433" s="3" t="s">
        <v>424</v>
      </c>
      <c r="B1433" s="5" t="s">
        <v>1601</v>
      </c>
      <c r="C1433" s="5"/>
      <c r="D1433" s="10"/>
      <c r="E1433" s="10"/>
      <c r="F1433" s="10"/>
      <c r="G1433" s="10"/>
      <c r="H1433" s="10"/>
      <c r="I1433" s="10"/>
      <c r="J1433" s="10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>
        <v>10</v>
      </c>
      <c r="V1433" s="10">
        <v>10</v>
      </c>
      <c r="W1433" s="10"/>
      <c r="X1433" s="10"/>
    </row>
    <row r="1434" spans="1:25" s="43" customFormat="1" ht="16.5" customHeight="1" x14ac:dyDescent="0.25">
      <c r="A1434" s="3" t="s">
        <v>424</v>
      </c>
      <c r="B1434" s="5" t="s">
        <v>1033</v>
      </c>
      <c r="C1434" s="5"/>
      <c r="D1434" s="10"/>
      <c r="E1434" s="10"/>
      <c r="F1434" s="10"/>
      <c r="G1434" s="10"/>
      <c r="H1434" s="10"/>
      <c r="I1434" s="10"/>
      <c r="J1434" s="10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>
        <v>1000</v>
      </c>
    </row>
    <row r="1435" spans="1:25" s="43" customFormat="1" ht="16.5" customHeight="1" x14ac:dyDescent="0.25">
      <c r="A1435" s="3" t="s">
        <v>424</v>
      </c>
      <c r="B1435" s="5" t="s">
        <v>423</v>
      </c>
      <c r="C1435" s="5"/>
      <c r="D1435" s="10">
        <v>760</v>
      </c>
      <c r="E1435" s="10">
        <v>1200</v>
      </c>
      <c r="F1435" s="10">
        <v>805</v>
      </c>
      <c r="G1435" s="10">
        <v>1980</v>
      </c>
      <c r="H1435" s="10">
        <v>4660</v>
      </c>
      <c r="I1435" s="10">
        <v>5875</v>
      </c>
      <c r="J1435" s="10">
        <v>506</v>
      </c>
      <c r="K1435" s="10">
        <v>15763</v>
      </c>
      <c r="L1435" s="10">
        <v>3010</v>
      </c>
      <c r="M1435" s="10">
        <v>1691</v>
      </c>
      <c r="N1435" s="10">
        <v>1100</v>
      </c>
      <c r="O1435" s="10">
        <v>1350</v>
      </c>
      <c r="P1435" s="10">
        <v>1025</v>
      </c>
      <c r="Q1435" s="10"/>
      <c r="R1435" s="10">
        <v>3609</v>
      </c>
      <c r="S1435" s="10">
        <v>6289</v>
      </c>
      <c r="T1435" s="10">
        <v>7648</v>
      </c>
      <c r="U1435" s="10">
        <v>7758</v>
      </c>
      <c r="V1435" s="10">
        <v>4787</v>
      </c>
      <c r="W1435" s="10">
        <v>4680</v>
      </c>
      <c r="X1435" s="10">
        <v>2043</v>
      </c>
    </row>
    <row r="1436" spans="1:25" s="43" customFormat="1" ht="16.5" customHeight="1" x14ac:dyDescent="0.25">
      <c r="A1436" s="3" t="s">
        <v>424</v>
      </c>
      <c r="B1436" s="5" t="s">
        <v>10</v>
      </c>
      <c r="C1436" s="5"/>
      <c r="D1436" s="10">
        <v>5700</v>
      </c>
      <c r="E1436" s="10">
        <v>3000</v>
      </c>
      <c r="F1436" s="10">
        <v>0</v>
      </c>
      <c r="G1436" s="10">
        <v>0</v>
      </c>
      <c r="H1436" s="10">
        <v>0</v>
      </c>
      <c r="I1436" s="10">
        <v>0</v>
      </c>
      <c r="J1436" s="10">
        <v>10</v>
      </c>
      <c r="K1436" s="10">
        <v>2720</v>
      </c>
      <c r="L1436" s="10">
        <v>19023</v>
      </c>
      <c r="M1436" s="10">
        <v>20</v>
      </c>
      <c r="N1436" s="10">
        <v>50</v>
      </c>
      <c r="O1436" s="10">
        <v>400</v>
      </c>
      <c r="P1436" s="10"/>
      <c r="Q1436" s="10">
        <v>142</v>
      </c>
      <c r="R1436" s="10">
        <v>2806</v>
      </c>
      <c r="S1436" s="10">
        <v>20</v>
      </c>
      <c r="T1436" s="10">
        <v>1030</v>
      </c>
      <c r="U1436" s="10"/>
      <c r="V1436" s="10">
        <v>16</v>
      </c>
      <c r="W1436" s="10">
        <v>160</v>
      </c>
      <c r="X1436" s="10">
        <v>35</v>
      </c>
    </row>
    <row r="1437" spans="1:25" s="43" customFormat="1" ht="16.5" customHeight="1" x14ac:dyDescent="0.25">
      <c r="A1437" s="7" t="s">
        <v>956</v>
      </c>
      <c r="B1437" s="7" t="s">
        <v>956</v>
      </c>
      <c r="C1437" s="7"/>
      <c r="D1437" s="9">
        <f t="shared" ref="D1437:W1437" si="26">SUM(D1418:D1436)</f>
        <v>6510</v>
      </c>
      <c r="E1437" s="9">
        <f t="shared" si="26"/>
        <v>4300</v>
      </c>
      <c r="F1437" s="9">
        <f t="shared" si="26"/>
        <v>1155</v>
      </c>
      <c r="G1437" s="9">
        <f t="shared" si="26"/>
        <v>2130</v>
      </c>
      <c r="H1437" s="9">
        <f t="shared" si="26"/>
        <v>4660</v>
      </c>
      <c r="I1437" s="9">
        <f t="shared" si="26"/>
        <v>6775</v>
      </c>
      <c r="J1437" s="9">
        <f t="shared" si="26"/>
        <v>1326</v>
      </c>
      <c r="K1437" s="9">
        <f t="shared" si="26"/>
        <v>18483</v>
      </c>
      <c r="L1437" s="9">
        <f t="shared" si="26"/>
        <v>22890</v>
      </c>
      <c r="M1437" s="9">
        <f t="shared" si="26"/>
        <v>15816</v>
      </c>
      <c r="N1437" s="9">
        <f t="shared" si="26"/>
        <v>18216</v>
      </c>
      <c r="O1437" s="9">
        <f t="shared" si="26"/>
        <v>1950</v>
      </c>
      <c r="P1437" s="9">
        <f t="shared" si="26"/>
        <v>9150</v>
      </c>
      <c r="Q1437" s="9">
        <f>SUM(Q1418:Q1436)</f>
        <v>217</v>
      </c>
      <c r="R1437" s="9">
        <f t="shared" si="26"/>
        <v>7521</v>
      </c>
      <c r="S1437" s="9">
        <f t="shared" si="26"/>
        <v>16488</v>
      </c>
      <c r="T1437" s="9">
        <f t="shared" si="26"/>
        <v>12538</v>
      </c>
      <c r="U1437" s="9">
        <f t="shared" si="26"/>
        <v>11260</v>
      </c>
      <c r="V1437" s="9">
        <f t="shared" si="26"/>
        <v>11274</v>
      </c>
      <c r="W1437" s="9">
        <f t="shared" si="26"/>
        <v>9317</v>
      </c>
      <c r="X1437" s="9">
        <f>SUM(X1418:X1436)</f>
        <v>4788</v>
      </c>
      <c r="Y1437" s="13" t="s">
        <v>936</v>
      </c>
    </row>
    <row r="1438" spans="1:25" s="43" customFormat="1" ht="16.5" customHeight="1" x14ac:dyDescent="0.25">
      <c r="A1438" s="3" t="s">
        <v>1075</v>
      </c>
      <c r="B1438" s="5">
        <v>124</v>
      </c>
      <c r="C1438" s="5"/>
      <c r="D1438" s="10"/>
      <c r="E1438" s="10"/>
      <c r="F1438" s="10"/>
      <c r="G1438" s="10"/>
      <c r="H1438" s="10"/>
      <c r="I1438" s="10"/>
      <c r="J1438" s="10"/>
      <c r="K1438" s="10"/>
      <c r="L1438" s="10"/>
      <c r="M1438" s="10"/>
      <c r="N1438" s="10"/>
      <c r="O1438" s="10"/>
      <c r="P1438" s="10"/>
      <c r="Q1438" s="10"/>
      <c r="R1438" s="10">
        <v>12000</v>
      </c>
      <c r="S1438" s="10"/>
      <c r="T1438" s="10"/>
      <c r="U1438" s="10"/>
      <c r="V1438" s="10"/>
      <c r="W1438" s="10">
        <v>8160</v>
      </c>
      <c r="X1438" s="10"/>
      <c r="Y1438" s="44"/>
    </row>
    <row r="1439" spans="1:25" s="43" customFormat="1" ht="16.5" customHeight="1" x14ac:dyDescent="0.25">
      <c r="A1439" s="3" t="s">
        <v>1075</v>
      </c>
      <c r="B1439" s="5">
        <v>221</v>
      </c>
      <c r="C1439" s="5"/>
      <c r="D1439" s="10"/>
      <c r="E1439" s="10"/>
      <c r="F1439" s="10"/>
      <c r="G1439" s="10"/>
      <c r="H1439" s="10"/>
      <c r="I1439" s="10"/>
      <c r="J1439" s="10"/>
      <c r="K1439" s="10"/>
      <c r="L1439" s="10"/>
      <c r="M1439" s="10"/>
      <c r="N1439" s="10"/>
      <c r="O1439" s="10"/>
      <c r="P1439" s="10"/>
      <c r="Q1439" s="10"/>
      <c r="R1439" s="10">
        <v>4000</v>
      </c>
      <c r="S1439" s="10"/>
      <c r="T1439" s="10"/>
      <c r="U1439" s="10"/>
      <c r="V1439" s="10"/>
      <c r="W1439" s="10">
        <v>400</v>
      </c>
      <c r="X1439" s="10"/>
      <c r="Y1439" s="44"/>
    </row>
    <row r="1440" spans="1:25" s="43" customFormat="1" ht="16.5" customHeight="1" x14ac:dyDescent="0.25">
      <c r="A1440" s="3" t="s">
        <v>1075</v>
      </c>
      <c r="B1440" s="5">
        <v>1563</v>
      </c>
      <c r="C1440" s="5"/>
      <c r="D1440" s="10"/>
      <c r="E1440" s="10"/>
      <c r="F1440" s="10"/>
      <c r="G1440" s="10"/>
      <c r="H1440" s="10"/>
      <c r="I1440" s="10"/>
      <c r="J1440" s="10"/>
      <c r="K1440" s="10"/>
      <c r="L1440" s="10"/>
      <c r="M1440" s="10"/>
      <c r="N1440" s="10"/>
      <c r="O1440" s="10"/>
      <c r="P1440" s="10"/>
      <c r="Q1440" s="10"/>
      <c r="R1440" s="10">
        <v>4000</v>
      </c>
      <c r="S1440" s="10"/>
      <c r="T1440" s="10"/>
      <c r="U1440" s="10"/>
      <c r="V1440" s="10"/>
      <c r="W1440" s="10"/>
      <c r="X1440" s="10"/>
      <c r="Y1440" s="44"/>
    </row>
    <row r="1441" spans="1:25" s="43" customFormat="1" ht="16.5" customHeight="1" x14ac:dyDescent="0.25">
      <c r="A1441" s="3" t="s">
        <v>1075</v>
      </c>
      <c r="B1441" s="4" t="s">
        <v>10</v>
      </c>
      <c r="C1441" s="5"/>
      <c r="D1441" s="10"/>
      <c r="E1441" s="10"/>
      <c r="F1441" s="10"/>
      <c r="G1441" s="10"/>
      <c r="H1441" s="10"/>
      <c r="I1441" s="10"/>
      <c r="J1441" s="10"/>
      <c r="K1441" s="10"/>
      <c r="L1441" s="10"/>
      <c r="M1441" s="10"/>
      <c r="N1441" s="10"/>
      <c r="O1441" s="10"/>
      <c r="P1441" s="10"/>
      <c r="Q1441" s="10"/>
      <c r="R1441" s="10">
        <v>2000</v>
      </c>
      <c r="S1441" s="10"/>
      <c r="T1441" s="10"/>
      <c r="U1441" s="10"/>
      <c r="V1441" s="10"/>
      <c r="W1441" s="10">
        <v>1940</v>
      </c>
      <c r="X1441" s="10"/>
      <c r="Y1441" s="44"/>
    </row>
    <row r="1442" spans="1:25" s="43" customFormat="1" ht="16.5" customHeight="1" x14ac:dyDescent="0.25">
      <c r="A1442" s="7" t="s">
        <v>1076</v>
      </c>
      <c r="B1442" s="7" t="s">
        <v>1076</v>
      </c>
      <c r="C1442" s="7"/>
      <c r="D1442" s="9">
        <f t="shared" ref="D1442:U1442" si="27">SUM(D1438:D1441)</f>
        <v>0</v>
      </c>
      <c r="E1442" s="9">
        <f t="shared" si="27"/>
        <v>0</v>
      </c>
      <c r="F1442" s="9">
        <f t="shared" si="27"/>
        <v>0</v>
      </c>
      <c r="G1442" s="9">
        <f t="shared" si="27"/>
        <v>0</v>
      </c>
      <c r="H1442" s="9">
        <f t="shared" si="27"/>
        <v>0</v>
      </c>
      <c r="I1442" s="9">
        <f t="shared" si="27"/>
        <v>0</v>
      </c>
      <c r="J1442" s="9">
        <f t="shared" si="27"/>
        <v>0</v>
      </c>
      <c r="K1442" s="9">
        <f t="shared" si="27"/>
        <v>0</v>
      </c>
      <c r="L1442" s="9">
        <f t="shared" si="27"/>
        <v>0</v>
      </c>
      <c r="M1442" s="9">
        <f t="shared" si="27"/>
        <v>0</v>
      </c>
      <c r="N1442" s="9">
        <f t="shared" si="27"/>
        <v>0</v>
      </c>
      <c r="O1442" s="9">
        <f t="shared" si="27"/>
        <v>0</v>
      </c>
      <c r="P1442" s="9">
        <f t="shared" si="27"/>
        <v>0</v>
      </c>
      <c r="Q1442" s="9">
        <f t="shared" si="27"/>
        <v>0</v>
      </c>
      <c r="R1442" s="9">
        <f t="shared" si="27"/>
        <v>22000</v>
      </c>
      <c r="S1442" s="9">
        <f t="shared" si="27"/>
        <v>0</v>
      </c>
      <c r="T1442" s="9">
        <f t="shared" si="27"/>
        <v>0</v>
      </c>
      <c r="U1442" s="9">
        <f t="shared" si="27"/>
        <v>0</v>
      </c>
      <c r="V1442" s="9"/>
      <c r="W1442" s="9">
        <f>SUM(W1438:W1441)</f>
        <v>10500</v>
      </c>
      <c r="X1442" s="9"/>
      <c r="Y1442" s="13" t="s">
        <v>936</v>
      </c>
    </row>
    <row r="1443" spans="1:25" s="43" customFormat="1" ht="16.5" customHeight="1" x14ac:dyDescent="0.25">
      <c r="A1443" s="3" t="s">
        <v>450</v>
      </c>
      <c r="B1443" s="5">
        <v>72</v>
      </c>
      <c r="C1443" s="5"/>
      <c r="D1443" s="10"/>
      <c r="E1443" s="10"/>
      <c r="F1443" s="10"/>
      <c r="G1443" s="10"/>
      <c r="H1443" s="10"/>
      <c r="I1443" s="10"/>
      <c r="J1443" s="10"/>
      <c r="K1443" s="10"/>
      <c r="L1443" s="10"/>
      <c r="M1443" s="10"/>
      <c r="N1443" s="10"/>
      <c r="O1443" s="10">
        <v>17</v>
      </c>
      <c r="P1443" s="10"/>
      <c r="Q1443" s="10">
        <v>0</v>
      </c>
      <c r="R1443" s="10"/>
      <c r="S1443" s="10"/>
      <c r="T1443" s="10"/>
      <c r="U1443" s="10"/>
      <c r="V1443" s="10"/>
      <c r="W1443" s="10"/>
      <c r="X1443" s="10"/>
    </row>
    <row r="1444" spans="1:25" s="43" customFormat="1" ht="16.5" customHeight="1" x14ac:dyDescent="0.25">
      <c r="A1444" s="3" t="s">
        <v>450</v>
      </c>
      <c r="B1444" s="5" t="s">
        <v>1940</v>
      </c>
      <c r="C1444" s="5" t="s">
        <v>1939</v>
      </c>
      <c r="D1444" s="10"/>
      <c r="E1444" s="10"/>
      <c r="F1444" s="10"/>
      <c r="G1444" s="10"/>
      <c r="H1444" s="10"/>
      <c r="I1444" s="10"/>
      <c r="J1444" s="10"/>
      <c r="K1444" s="10"/>
      <c r="L1444" s="10"/>
      <c r="M1444" s="10"/>
      <c r="N1444" s="10"/>
      <c r="O1444" s="10"/>
      <c r="P1444" s="10"/>
      <c r="Q1444" s="10">
        <v>0</v>
      </c>
      <c r="R1444" s="10">
        <v>2960</v>
      </c>
      <c r="S1444" s="10"/>
      <c r="T1444" s="10"/>
      <c r="U1444" s="10"/>
      <c r="V1444" s="10"/>
      <c r="W1444" s="10"/>
      <c r="X1444" s="10"/>
    </row>
    <row r="1445" spans="1:25" s="43" customFormat="1" ht="16.5" customHeight="1" x14ac:dyDescent="0.25">
      <c r="A1445" s="3" t="s">
        <v>450</v>
      </c>
      <c r="B1445" s="5" t="s">
        <v>1941</v>
      </c>
      <c r="C1445" s="5" t="s">
        <v>1939</v>
      </c>
      <c r="D1445" s="10"/>
      <c r="E1445" s="10"/>
      <c r="F1445" s="10"/>
      <c r="G1445" s="10"/>
      <c r="H1445" s="10"/>
      <c r="I1445" s="10"/>
      <c r="J1445" s="10"/>
      <c r="K1445" s="10"/>
      <c r="L1445" s="10"/>
      <c r="M1445" s="10"/>
      <c r="N1445" s="10"/>
      <c r="O1445" s="10"/>
      <c r="P1445" s="10"/>
      <c r="Q1445" s="10"/>
      <c r="R1445" s="10">
        <v>12063</v>
      </c>
      <c r="S1445" s="10">
        <v>8983</v>
      </c>
      <c r="T1445" s="10"/>
      <c r="U1445" s="10"/>
      <c r="V1445" s="10"/>
      <c r="W1445" s="10"/>
      <c r="X1445" s="10"/>
    </row>
    <row r="1446" spans="1:25" s="43" customFormat="1" ht="16.5" customHeight="1" x14ac:dyDescent="0.25">
      <c r="A1446" s="3" t="s">
        <v>450</v>
      </c>
      <c r="B1446" s="5" t="s">
        <v>428</v>
      </c>
      <c r="C1446" s="5"/>
      <c r="D1446" s="10"/>
      <c r="E1446" s="10"/>
      <c r="F1446" s="10"/>
      <c r="G1446" s="10"/>
      <c r="H1446" s="10"/>
      <c r="I1446" s="10"/>
      <c r="J1446" s="10"/>
      <c r="K1446" s="10"/>
      <c r="L1446" s="10"/>
      <c r="M1446" s="10">
        <v>480</v>
      </c>
      <c r="N1446" s="10">
        <v>1200</v>
      </c>
      <c r="O1446" s="10">
        <v>16246</v>
      </c>
      <c r="P1446" s="10"/>
      <c r="Q1446" s="10">
        <v>0</v>
      </c>
      <c r="R1446" s="10"/>
      <c r="S1446" s="10"/>
      <c r="T1446" s="10"/>
      <c r="U1446" s="10"/>
      <c r="V1446" s="10"/>
      <c r="W1446" s="10"/>
      <c r="X1446" s="10"/>
    </row>
    <row r="1447" spans="1:25" s="43" customFormat="1" ht="16.5" customHeight="1" x14ac:dyDescent="0.25">
      <c r="A1447" s="3" t="s">
        <v>450</v>
      </c>
      <c r="B1447" s="5" t="s">
        <v>451</v>
      </c>
      <c r="C1447" s="5"/>
      <c r="D1447" s="10"/>
      <c r="E1447" s="10"/>
      <c r="F1447" s="10"/>
      <c r="G1447" s="10"/>
      <c r="H1447" s="10"/>
      <c r="I1447" s="10"/>
      <c r="J1447" s="10"/>
      <c r="K1447" s="10"/>
      <c r="L1447" s="10"/>
      <c r="M1447" s="10"/>
      <c r="N1447" s="10"/>
      <c r="O1447" s="10">
        <v>1838</v>
      </c>
      <c r="P1447" s="10"/>
      <c r="Q1447" s="10">
        <v>0</v>
      </c>
      <c r="R1447" s="10"/>
      <c r="S1447" s="10"/>
      <c r="T1447" s="10"/>
      <c r="U1447" s="10"/>
      <c r="V1447" s="10"/>
      <c r="W1447" s="10"/>
      <c r="X1447" s="10"/>
    </row>
    <row r="1448" spans="1:25" s="43" customFormat="1" ht="16.5" customHeight="1" x14ac:dyDescent="0.25">
      <c r="A1448" s="3" t="s">
        <v>450</v>
      </c>
      <c r="B1448" s="5" t="s">
        <v>1384</v>
      </c>
      <c r="C1448" s="5" t="s">
        <v>1938</v>
      </c>
      <c r="D1448" s="10"/>
      <c r="E1448" s="10"/>
      <c r="F1448" s="10"/>
      <c r="G1448" s="10"/>
      <c r="H1448" s="10"/>
      <c r="I1448" s="10"/>
      <c r="J1448" s="10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>
        <v>32916</v>
      </c>
      <c r="U1448" s="10">
        <v>1620</v>
      </c>
      <c r="V1448" s="10"/>
      <c r="W1448" s="10"/>
      <c r="X1448" s="10"/>
    </row>
    <row r="1449" spans="1:25" s="43" customFormat="1" ht="16.5" customHeight="1" x14ac:dyDescent="0.25">
      <c r="A1449" s="3" t="s">
        <v>450</v>
      </c>
      <c r="B1449" s="5" t="s">
        <v>1385</v>
      </c>
      <c r="C1449" s="5"/>
      <c r="D1449" s="10"/>
      <c r="E1449" s="10"/>
      <c r="F1449" s="10"/>
      <c r="G1449" s="10"/>
      <c r="H1449" s="10"/>
      <c r="I1449" s="10"/>
      <c r="J1449" s="10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>
        <v>500</v>
      </c>
      <c r="U1449" s="10"/>
      <c r="V1449" s="10"/>
      <c r="W1449" s="10"/>
      <c r="X1449" s="10"/>
    </row>
    <row r="1450" spans="1:25" s="43" customFormat="1" ht="16.5" customHeight="1" x14ac:dyDescent="0.25">
      <c r="A1450" s="3" t="s">
        <v>450</v>
      </c>
      <c r="B1450" s="5" t="s">
        <v>452</v>
      </c>
      <c r="C1450" s="5"/>
      <c r="D1450" s="10"/>
      <c r="E1450" s="10"/>
      <c r="F1450" s="10"/>
      <c r="G1450" s="10"/>
      <c r="H1450" s="10"/>
      <c r="I1450" s="10"/>
      <c r="J1450" s="10"/>
      <c r="K1450" s="10"/>
      <c r="L1450" s="10"/>
      <c r="M1450" s="10"/>
      <c r="N1450" s="10"/>
      <c r="O1450" s="10">
        <v>5405</v>
      </c>
      <c r="P1450" s="10"/>
      <c r="Q1450" s="10">
        <v>0</v>
      </c>
      <c r="R1450" s="10"/>
      <c r="S1450" s="10"/>
      <c r="T1450" s="10"/>
      <c r="U1450" s="10"/>
      <c r="V1450" s="10"/>
      <c r="W1450" s="10"/>
      <c r="X1450" s="10"/>
    </row>
    <row r="1451" spans="1:25" s="43" customFormat="1" ht="16.5" customHeight="1" x14ac:dyDescent="0.25">
      <c r="A1451" s="3" t="s">
        <v>450</v>
      </c>
      <c r="B1451" s="5" t="s">
        <v>429</v>
      </c>
      <c r="C1451" s="5"/>
      <c r="D1451" s="10"/>
      <c r="E1451" s="10"/>
      <c r="F1451" s="10"/>
      <c r="G1451" s="10"/>
      <c r="H1451" s="10"/>
      <c r="I1451" s="10"/>
      <c r="J1451" s="10"/>
      <c r="K1451" s="10"/>
      <c r="L1451" s="10"/>
      <c r="M1451" s="10"/>
      <c r="N1451" s="10">
        <v>8500</v>
      </c>
      <c r="O1451" s="10"/>
      <c r="P1451" s="10"/>
      <c r="Q1451" s="10">
        <v>0</v>
      </c>
      <c r="R1451" s="10"/>
      <c r="S1451" s="10"/>
      <c r="T1451" s="10"/>
      <c r="U1451" s="10"/>
      <c r="V1451" s="10"/>
      <c r="W1451" s="10"/>
      <c r="X1451" s="10"/>
    </row>
    <row r="1452" spans="1:25" s="43" customFormat="1" ht="16.5" customHeight="1" x14ac:dyDescent="0.25">
      <c r="A1452" s="3" t="s">
        <v>450</v>
      </c>
      <c r="B1452" s="5" t="s">
        <v>1386</v>
      </c>
      <c r="C1452" s="5"/>
      <c r="D1452" s="10"/>
      <c r="E1452" s="10"/>
      <c r="F1452" s="10"/>
      <c r="G1452" s="10"/>
      <c r="H1452" s="10"/>
      <c r="I1452" s="10"/>
      <c r="J1452" s="10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>
        <v>482</v>
      </c>
      <c r="U1452" s="10"/>
      <c r="V1452" s="10"/>
      <c r="W1452" s="10"/>
      <c r="X1452" s="10"/>
    </row>
    <row r="1453" spans="1:25" s="43" customFormat="1" ht="16.5" customHeight="1" x14ac:dyDescent="0.25">
      <c r="A1453" s="3" t="s">
        <v>450</v>
      </c>
      <c r="B1453" s="5" t="s">
        <v>453</v>
      </c>
      <c r="C1453" s="5"/>
      <c r="D1453" s="10"/>
      <c r="E1453" s="10"/>
      <c r="F1453" s="10"/>
      <c r="G1453" s="10"/>
      <c r="H1453" s="10"/>
      <c r="I1453" s="10"/>
      <c r="J1453" s="10"/>
      <c r="K1453" s="10"/>
      <c r="L1453" s="10"/>
      <c r="M1453" s="10"/>
      <c r="N1453" s="10"/>
      <c r="O1453" s="10">
        <v>338</v>
      </c>
      <c r="P1453" s="10"/>
      <c r="Q1453" s="10">
        <v>0</v>
      </c>
      <c r="R1453" s="10"/>
      <c r="S1453" s="10"/>
      <c r="T1453" s="10"/>
      <c r="U1453" s="10"/>
      <c r="V1453" s="10"/>
      <c r="W1453" s="10"/>
      <c r="X1453" s="10"/>
    </row>
    <row r="1454" spans="1:25" s="43" customFormat="1" ht="16.5" customHeight="1" x14ac:dyDescent="0.25">
      <c r="A1454" s="3" t="s">
        <v>450</v>
      </c>
      <c r="B1454" s="5" t="s">
        <v>454</v>
      </c>
      <c r="C1454" s="5"/>
      <c r="D1454" s="10"/>
      <c r="E1454" s="10"/>
      <c r="F1454" s="10"/>
      <c r="G1454" s="10"/>
      <c r="H1454" s="10"/>
      <c r="I1454" s="10"/>
      <c r="J1454" s="10"/>
      <c r="K1454" s="10"/>
      <c r="L1454" s="10"/>
      <c r="M1454" s="10"/>
      <c r="N1454" s="10"/>
      <c r="O1454" s="10">
        <v>91</v>
      </c>
      <c r="P1454" s="10"/>
      <c r="Q1454" s="10">
        <v>0</v>
      </c>
      <c r="R1454" s="10"/>
      <c r="S1454" s="10"/>
      <c r="T1454" s="10"/>
      <c r="U1454" s="10"/>
      <c r="V1454" s="10"/>
      <c r="W1454" s="10"/>
      <c r="X1454" s="10"/>
    </row>
    <row r="1455" spans="1:25" s="43" customFormat="1" ht="16.5" customHeight="1" x14ac:dyDescent="0.25">
      <c r="A1455" s="3" t="s">
        <v>450</v>
      </c>
      <c r="B1455" s="5" t="s">
        <v>430</v>
      </c>
      <c r="C1455" s="5"/>
      <c r="D1455" s="10"/>
      <c r="E1455" s="10"/>
      <c r="F1455" s="10"/>
      <c r="G1455" s="10"/>
      <c r="H1455" s="10"/>
      <c r="I1455" s="10"/>
      <c r="J1455" s="10"/>
      <c r="K1455" s="10"/>
      <c r="L1455" s="10"/>
      <c r="M1455" s="10"/>
      <c r="N1455" s="10">
        <v>12354</v>
      </c>
      <c r="O1455" s="10">
        <v>5321</v>
      </c>
      <c r="P1455" s="10"/>
      <c r="Q1455" s="10">
        <v>0</v>
      </c>
      <c r="R1455" s="10">
        <v>4100</v>
      </c>
      <c r="S1455" s="10">
        <v>6646</v>
      </c>
      <c r="T1455" s="10">
        <v>3128</v>
      </c>
      <c r="U1455" s="10"/>
      <c r="V1455" s="10">
        <v>1272</v>
      </c>
      <c r="W1455" s="10">
        <v>698</v>
      </c>
      <c r="X1455" s="10"/>
    </row>
    <row r="1456" spans="1:25" s="43" customFormat="1" ht="16.5" customHeight="1" x14ac:dyDescent="0.25">
      <c r="A1456" s="3" t="s">
        <v>450</v>
      </c>
      <c r="B1456" s="5" t="s">
        <v>431</v>
      </c>
      <c r="C1456" s="5"/>
      <c r="D1456" s="10"/>
      <c r="E1456" s="10"/>
      <c r="F1456" s="10"/>
      <c r="G1456" s="10"/>
      <c r="H1456" s="10"/>
      <c r="I1456" s="10"/>
      <c r="J1456" s="10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>
        <v>160000</v>
      </c>
    </row>
    <row r="1457" spans="1:24" s="43" customFormat="1" ht="16.5" customHeight="1" x14ac:dyDescent="0.25">
      <c r="A1457" s="3" t="s">
        <v>450</v>
      </c>
      <c r="B1457" s="5" t="s">
        <v>455</v>
      </c>
      <c r="C1457" s="5"/>
      <c r="D1457" s="10"/>
      <c r="E1457" s="10"/>
      <c r="F1457" s="10"/>
      <c r="G1457" s="10"/>
      <c r="H1457" s="10"/>
      <c r="I1457" s="10"/>
      <c r="J1457" s="10"/>
      <c r="K1457" s="10"/>
      <c r="L1457" s="10"/>
      <c r="M1457" s="10"/>
      <c r="N1457" s="10"/>
      <c r="O1457" s="10">
        <v>159</v>
      </c>
      <c r="P1457" s="10"/>
      <c r="Q1457" s="10">
        <v>0</v>
      </c>
      <c r="R1457" s="10"/>
      <c r="S1457" s="10"/>
      <c r="T1457" s="10"/>
      <c r="U1457" s="10"/>
      <c r="V1457" s="10"/>
      <c r="W1457" s="10"/>
      <c r="X1457" s="10"/>
    </row>
    <row r="1458" spans="1:24" s="43" customFormat="1" ht="16.5" customHeight="1" x14ac:dyDescent="0.25">
      <c r="A1458" s="3" t="s">
        <v>450</v>
      </c>
      <c r="B1458" s="5" t="s">
        <v>432</v>
      </c>
      <c r="C1458" s="5"/>
      <c r="D1458" s="10">
        <v>1500</v>
      </c>
      <c r="E1458" s="10">
        <v>3570</v>
      </c>
      <c r="F1458" s="10">
        <v>2177</v>
      </c>
      <c r="G1458" s="10">
        <v>2828</v>
      </c>
      <c r="H1458" s="10">
        <v>2614</v>
      </c>
      <c r="I1458" s="10">
        <v>4460</v>
      </c>
      <c r="J1458" s="10">
        <v>16760</v>
      </c>
      <c r="K1458" s="10">
        <v>8843</v>
      </c>
      <c r="L1458" s="10">
        <v>12606</v>
      </c>
      <c r="M1458" s="10">
        <v>22450</v>
      </c>
      <c r="N1458" s="10">
        <v>5701</v>
      </c>
      <c r="O1458" s="10">
        <v>330</v>
      </c>
      <c r="P1458" s="10"/>
      <c r="Q1458" s="10">
        <v>0</v>
      </c>
      <c r="R1458" s="10">
        <v>222</v>
      </c>
      <c r="S1458" s="10"/>
      <c r="T1458" s="10"/>
      <c r="U1458" s="10"/>
      <c r="V1458" s="10">
        <v>1000</v>
      </c>
      <c r="W1458" s="10"/>
      <c r="X1458" s="10"/>
    </row>
    <row r="1459" spans="1:24" s="43" customFormat="1" ht="16.5" customHeight="1" x14ac:dyDescent="0.25">
      <c r="A1459" s="3" t="s">
        <v>450</v>
      </c>
      <c r="B1459" s="5" t="s">
        <v>433</v>
      </c>
      <c r="C1459" s="5"/>
      <c r="D1459" s="10"/>
      <c r="E1459" s="10"/>
      <c r="F1459" s="10"/>
      <c r="G1459" s="10"/>
      <c r="H1459" s="10"/>
      <c r="I1459" s="10"/>
      <c r="J1459" s="10"/>
      <c r="K1459" s="10">
        <v>3009</v>
      </c>
      <c r="L1459" s="10">
        <v>100</v>
      </c>
      <c r="M1459" s="10">
        <v>18110</v>
      </c>
      <c r="N1459" s="10">
        <v>8476</v>
      </c>
      <c r="O1459" s="10">
        <v>2823</v>
      </c>
      <c r="P1459" s="10">
        <v>3774</v>
      </c>
      <c r="Q1459" s="10">
        <v>3774</v>
      </c>
      <c r="R1459" s="10">
        <v>10072</v>
      </c>
      <c r="S1459" s="10">
        <v>6310</v>
      </c>
      <c r="T1459" s="10">
        <v>3896</v>
      </c>
      <c r="U1459" s="10"/>
      <c r="V1459" s="10"/>
      <c r="W1459" s="10">
        <v>3032</v>
      </c>
      <c r="X1459" s="10">
        <v>5050</v>
      </c>
    </row>
    <row r="1460" spans="1:24" s="43" customFormat="1" ht="16.5" customHeight="1" x14ac:dyDescent="0.25">
      <c r="A1460" s="3" t="s">
        <v>450</v>
      </c>
      <c r="B1460" s="5" t="s">
        <v>1387</v>
      </c>
      <c r="C1460" s="5"/>
      <c r="D1460" s="10"/>
      <c r="E1460" s="10"/>
      <c r="F1460" s="10"/>
      <c r="G1460" s="10"/>
      <c r="H1460" s="10"/>
      <c r="I1460" s="10"/>
      <c r="J1460" s="10"/>
      <c r="K1460" s="10"/>
      <c r="L1460" s="10"/>
      <c r="M1460" s="10"/>
      <c r="N1460" s="10"/>
      <c r="O1460" s="10"/>
      <c r="P1460" s="10"/>
      <c r="Q1460" s="10"/>
      <c r="R1460" s="10"/>
      <c r="S1460" s="10">
        <v>72</v>
      </c>
      <c r="T1460" s="10">
        <v>200</v>
      </c>
      <c r="U1460" s="10"/>
      <c r="V1460" s="10"/>
      <c r="W1460" s="10"/>
      <c r="X1460" s="10"/>
    </row>
    <row r="1461" spans="1:24" s="43" customFormat="1" ht="16.5" customHeight="1" x14ac:dyDescent="0.25">
      <c r="A1461" s="3" t="s">
        <v>450</v>
      </c>
      <c r="B1461" s="5" t="s">
        <v>456</v>
      </c>
      <c r="C1461" s="5"/>
      <c r="D1461" s="10"/>
      <c r="E1461" s="10"/>
      <c r="F1461" s="10"/>
      <c r="G1461" s="10"/>
      <c r="H1461" s="10"/>
      <c r="I1461" s="10"/>
      <c r="J1461" s="10"/>
      <c r="K1461" s="10"/>
      <c r="L1461" s="10"/>
      <c r="M1461" s="10"/>
      <c r="N1461" s="10"/>
      <c r="O1461" s="10">
        <v>17411</v>
      </c>
      <c r="P1461" s="10"/>
      <c r="Q1461" s="10">
        <v>0</v>
      </c>
      <c r="R1461" s="10"/>
      <c r="S1461" s="10"/>
      <c r="T1461" s="10">
        <v>12334</v>
      </c>
      <c r="U1461" s="10">
        <v>630</v>
      </c>
      <c r="V1461" s="10"/>
      <c r="W1461" s="10"/>
      <c r="X1461" s="10"/>
    </row>
    <row r="1462" spans="1:24" s="43" customFormat="1" ht="16.5" customHeight="1" x14ac:dyDescent="0.25">
      <c r="A1462" s="3" t="s">
        <v>450</v>
      </c>
      <c r="B1462" s="5" t="s">
        <v>434</v>
      </c>
      <c r="C1462" s="5"/>
      <c r="D1462" s="10"/>
      <c r="E1462" s="10"/>
      <c r="F1462" s="10"/>
      <c r="G1462" s="10"/>
      <c r="H1462" s="10"/>
      <c r="I1462" s="10"/>
      <c r="J1462" s="10"/>
      <c r="K1462" s="10"/>
      <c r="L1462" s="10"/>
      <c r="M1462" s="10">
        <v>400</v>
      </c>
      <c r="N1462" s="10">
        <v>170</v>
      </c>
      <c r="O1462" s="10"/>
      <c r="P1462" s="10"/>
      <c r="Q1462" s="10">
        <v>0</v>
      </c>
      <c r="R1462" s="10"/>
      <c r="S1462" s="10"/>
      <c r="T1462" s="10"/>
      <c r="U1462" s="10"/>
      <c r="V1462" s="10"/>
      <c r="W1462" s="10"/>
      <c r="X1462" s="10"/>
    </row>
    <row r="1463" spans="1:24" s="43" customFormat="1" ht="16.5" customHeight="1" x14ac:dyDescent="0.25">
      <c r="A1463" s="3" t="s">
        <v>450</v>
      </c>
      <c r="B1463" s="5" t="s">
        <v>435</v>
      </c>
      <c r="C1463" s="5"/>
      <c r="D1463" s="10"/>
      <c r="E1463" s="10"/>
      <c r="F1463" s="10"/>
      <c r="G1463" s="10"/>
      <c r="H1463" s="10"/>
      <c r="I1463" s="10"/>
      <c r="J1463" s="10"/>
      <c r="K1463" s="10"/>
      <c r="L1463" s="10"/>
      <c r="M1463" s="10">
        <v>250</v>
      </c>
      <c r="N1463" s="10">
        <v>300</v>
      </c>
      <c r="O1463" s="10"/>
      <c r="P1463" s="10"/>
      <c r="Q1463" s="10">
        <v>0</v>
      </c>
      <c r="R1463" s="10"/>
      <c r="S1463" s="10"/>
      <c r="T1463" s="10"/>
      <c r="U1463" s="10"/>
      <c r="V1463" s="10"/>
      <c r="W1463" s="10"/>
      <c r="X1463" s="10"/>
    </row>
    <row r="1464" spans="1:24" s="43" customFormat="1" ht="16.5" customHeight="1" x14ac:dyDescent="0.25">
      <c r="A1464" s="3" t="s">
        <v>450</v>
      </c>
      <c r="B1464" s="5" t="s">
        <v>1759</v>
      </c>
      <c r="C1464" s="5"/>
      <c r="D1464" s="10"/>
      <c r="E1464" s="10"/>
      <c r="F1464" s="10"/>
      <c r="G1464" s="10"/>
      <c r="H1464" s="10"/>
      <c r="I1464" s="10"/>
      <c r="J1464" s="10"/>
      <c r="K1464" s="10"/>
      <c r="L1464" s="10"/>
      <c r="M1464" s="10">
        <v>3669</v>
      </c>
      <c r="N1464" s="10">
        <v>647</v>
      </c>
      <c r="O1464" s="10"/>
      <c r="P1464" s="10"/>
      <c r="Q1464" s="10">
        <v>0</v>
      </c>
      <c r="R1464" s="10"/>
      <c r="S1464" s="10"/>
      <c r="T1464" s="10"/>
      <c r="U1464" s="10"/>
      <c r="V1464" s="10"/>
      <c r="W1464" s="10"/>
      <c r="X1464" s="10"/>
    </row>
    <row r="1465" spans="1:24" s="43" customFormat="1" ht="16.5" customHeight="1" x14ac:dyDescent="0.25">
      <c r="A1465" s="3" t="s">
        <v>450</v>
      </c>
      <c r="B1465" s="5" t="s">
        <v>436</v>
      </c>
      <c r="C1465" s="5"/>
      <c r="D1465" s="10"/>
      <c r="E1465" s="10"/>
      <c r="F1465" s="10"/>
      <c r="G1465" s="10"/>
      <c r="H1465" s="10"/>
      <c r="I1465" s="10"/>
      <c r="J1465" s="10"/>
      <c r="K1465" s="10"/>
      <c r="L1465" s="10"/>
      <c r="M1465" s="10"/>
      <c r="N1465" s="10">
        <v>158</v>
      </c>
      <c r="O1465" s="10"/>
      <c r="P1465" s="10"/>
      <c r="Q1465" s="10">
        <v>0</v>
      </c>
      <c r="R1465" s="10"/>
      <c r="S1465" s="10"/>
      <c r="T1465" s="10"/>
      <c r="U1465" s="10"/>
      <c r="V1465" s="10"/>
      <c r="W1465" s="10"/>
      <c r="X1465" s="10"/>
    </row>
    <row r="1466" spans="1:24" s="43" customFormat="1" ht="16.5" customHeight="1" x14ac:dyDescent="0.25">
      <c r="A1466" s="3" t="s">
        <v>450</v>
      </c>
      <c r="B1466" s="5" t="s">
        <v>2854</v>
      </c>
      <c r="C1466" s="5"/>
      <c r="D1466" s="10"/>
      <c r="E1466" s="10"/>
      <c r="F1466" s="10"/>
      <c r="G1466" s="10"/>
      <c r="H1466" s="10"/>
      <c r="I1466" s="10"/>
      <c r="J1466" s="10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>
        <v>500</v>
      </c>
    </row>
    <row r="1467" spans="1:24" s="43" customFormat="1" ht="16.5" customHeight="1" x14ac:dyDescent="0.25">
      <c r="A1467" s="3" t="s">
        <v>450</v>
      </c>
      <c r="B1467" s="5" t="s">
        <v>457</v>
      </c>
      <c r="C1467" s="5"/>
      <c r="D1467" s="10"/>
      <c r="E1467" s="10"/>
      <c r="F1467" s="10"/>
      <c r="G1467" s="10"/>
      <c r="H1467" s="10"/>
      <c r="I1467" s="10"/>
      <c r="J1467" s="10"/>
      <c r="K1467" s="10"/>
      <c r="L1467" s="10"/>
      <c r="M1467" s="10"/>
      <c r="N1467" s="10"/>
      <c r="O1467" s="10">
        <v>938</v>
      </c>
      <c r="P1467" s="10"/>
      <c r="Q1467" s="10">
        <v>0</v>
      </c>
      <c r="R1467" s="10"/>
      <c r="S1467" s="10"/>
      <c r="T1467" s="10"/>
      <c r="U1467" s="10"/>
      <c r="V1467" s="10"/>
      <c r="W1467" s="10"/>
      <c r="X1467" s="10"/>
    </row>
    <row r="1468" spans="1:24" s="43" customFormat="1" ht="16.5" customHeight="1" x14ac:dyDescent="0.25">
      <c r="A1468" s="3" t="s">
        <v>450</v>
      </c>
      <c r="B1468" s="5" t="s">
        <v>1388</v>
      </c>
      <c r="C1468" s="5"/>
      <c r="D1468" s="10"/>
      <c r="E1468" s="10"/>
      <c r="F1468" s="10"/>
      <c r="G1468" s="10"/>
      <c r="H1468" s="10"/>
      <c r="I1468" s="10"/>
      <c r="J1468" s="10"/>
      <c r="K1468" s="10"/>
      <c r="L1468" s="10"/>
      <c r="M1468" s="10"/>
      <c r="N1468" s="10"/>
      <c r="O1468" s="10"/>
      <c r="P1468" s="10"/>
      <c r="Q1468" s="10"/>
      <c r="R1468" s="10"/>
      <c r="S1468" s="10">
        <v>1400</v>
      </c>
      <c r="T1468" s="10">
        <v>3500</v>
      </c>
      <c r="U1468" s="10"/>
      <c r="V1468" s="10"/>
      <c r="W1468" s="10"/>
      <c r="X1468" s="10"/>
    </row>
    <row r="1469" spans="1:24" s="43" customFormat="1" ht="16.5" customHeight="1" x14ac:dyDescent="0.25">
      <c r="A1469" s="3" t="s">
        <v>450</v>
      </c>
      <c r="B1469" s="5" t="s">
        <v>437</v>
      </c>
      <c r="C1469" s="5"/>
      <c r="D1469" s="10"/>
      <c r="E1469" s="10"/>
      <c r="F1469" s="10"/>
      <c r="G1469" s="10"/>
      <c r="H1469" s="10"/>
      <c r="I1469" s="10"/>
      <c r="J1469" s="10"/>
      <c r="K1469" s="10"/>
      <c r="L1469" s="10"/>
      <c r="M1469" s="10"/>
      <c r="N1469" s="10">
        <v>2942</v>
      </c>
      <c r="O1469" s="10">
        <v>23573</v>
      </c>
      <c r="P1469" s="10"/>
      <c r="Q1469" s="10">
        <v>0</v>
      </c>
      <c r="R1469" s="10"/>
      <c r="S1469" s="10"/>
      <c r="T1469" s="10"/>
      <c r="U1469" s="10"/>
      <c r="V1469" s="10"/>
      <c r="W1469" s="10"/>
      <c r="X1469" s="10"/>
    </row>
    <row r="1470" spans="1:24" s="43" customFormat="1" ht="16.5" customHeight="1" x14ac:dyDescent="0.25">
      <c r="A1470" s="3" t="s">
        <v>450</v>
      </c>
      <c r="B1470" s="5" t="s">
        <v>2257</v>
      </c>
      <c r="C1470" s="5"/>
      <c r="D1470" s="10"/>
      <c r="E1470" s="10"/>
      <c r="F1470" s="10"/>
      <c r="G1470" s="10"/>
      <c r="H1470" s="10"/>
      <c r="I1470" s="10"/>
      <c r="J1470" s="10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>
        <v>105</v>
      </c>
      <c r="W1470" s="10"/>
      <c r="X1470" s="10"/>
    </row>
    <row r="1471" spans="1:24" s="43" customFormat="1" ht="16.5" customHeight="1" x14ac:dyDescent="0.25">
      <c r="A1471" s="3" t="s">
        <v>450</v>
      </c>
      <c r="B1471" s="5" t="s">
        <v>2256</v>
      </c>
      <c r="C1471" s="5"/>
      <c r="D1471" s="10"/>
      <c r="E1471" s="10"/>
      <c r="F1471" s="10"/>
      <c r="G1471" s="10"/>
      <c r="H1471" s="10"/>
      <c r="I1471" s="10"/>
      <c r="J1471" s="10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>
        <v>119</v>
      </c>
      <c r="W1471" s="10"/>
      <c r="X1471" s="10"/>
    </row>
    <row r="1472" spans="1:24" s="43" customFormat="1" ht="16.5" customHeight="1" x14ac:dyDescent="0.25">
      <c r="A1472" s="3" t="s">
        <v>450</v>
      </c>
      <c r="B1472" s="5" t="s">
        <v>438</v>
      </c>
      <c r="C1472" s="5"/>
      <c r="D1472" s="10"/>
      <c r="E1472" s="10"/>
      <c r="F1472" s="10"/>
      <c r="G1472" s="10"/>
      <c r="H1472" s="10"/>
      <c r="I1472" s="10"/>
      <c r="J1472" s="10"/>
      <c r="K1472" s="10"/>
      <c r="L1472" s="10"/>
      <c r="M1472" s="10"/>
      <c r="N1472" s="10">
        <v>1320</v>
      </c>
      <c r="O1472" s="10"/>
      <c r="P1472" s="10"/>
      <c r="Q1472" s="10">
        <v>0</v>
      </c>
      <c r="R1472" s="10"/>
      <c r="S1472" s="10"/>
      <c r="T1472" s="10"/>
      <c r="U1472" s="10"/>
      <c r="V1472" s="10"/>
      <c r="W1472" s="10"/>
      <c r="X1472" s="10"/>
    </row>
    <row r="1473" spans="1:24" s="43" customFormat="1" ht="16.5" customHeight="1" x14ac:dyDescent="0.25">
      <c r="A1473" s="3" t="s">
        <v>450</v>
      </c>
      <c r="B1473" s="5" t="s">
        <v>439</v>
      </c>
      <c r="C1473" s="5"/>
      <c r="D1473" s="10"/>
      <c r="E1473" s="10"/>
      <c r="F1473" s="10"/>
      <c r="G1473" s="10"/>
      <c r="H1473" s="10"/>
      <c r="I1473" s="10"/>
      <c r="J1473" s="10">
        <v>78090</v>
      </c>
      <c r="K1473" s="10">
        <v>10487</v>
      </c>
      <c r="L1473" s="10"/>
      <c r="M1473" s="10">
        <v>2557</v>
      </c>
      <c r="N1473" s="10"/>
      <c r="O1473" s="10">
        <v>2000</v>
      </c>
      <c r="P1473" s="10"/>
      <c r="Q1473" s="10">
        <v>0</v>
      </c>
      <c r="R1473" s="10"/>
      <c r="S1473" s="10"/>
      <c r="T1473" s="10"/>
      <c r="U1473" s="10"/>
      <c r="V1473" s="10"/>
      <c r="W1473" s="10"/>
      <c r="X1473" s="10"/>
    </row>
    <row r="1474" spans="1:24" s="43" customFormat="1" ht="16.5" customHeight="1" x14ac:dyDescent="0.25">
      <c r="A1474" s="3" t="s">
        <v>450</v>
      </c>
      <c r="B1474" s="5" t="s">
        <v>440</v>
      </c>
      <c r="C1474" s="5"/>
      <c r="D1474" s="10">
        <v>38101</v>
      </c>
      <c r="E1474" s="10">
        <v>26750</v>
      </c>
      <c r="F1474" s="10">
        <v>21165</v>
      </c>
      <c r="G1474" s="10">
        <v>55575</v>
      </c>
      <c r="H1474" s="10">
        <v>115488</v>
      </c>
      <c r="I1474" s="10">
        <v>233690</v>
      </c>
      <c r="J1474" s="10">
        <v>562108</v>
      </c>
      <c r="K1474" s="10">
        <v>274915</v>
      </c>
      <c r="L1474" s="10">
        <v>628478</v>
      </c>
      <c r="M1474" s="10">
        <v>292743</v>
      </c>
      <c r="N1474" s="10">
        <v>368931</v>
      </c>
      <c r="O1474" s="10">
        <v>79789</v>
      </c>
      <c r="P1474" s="10">
        <v>58099</v>
      </c>
      <c r="Q1474" s="10">
        <v>0</v>
      </c>
      <c r="R1474" s="10">
        <v>204430</v>
      </c>
      <c r="S1474" s="10">
        <v>191733</v>
      </c>
      <c r="T1474" s="10">
        <v>127205</v>
      </c>
      <c r="U1474" s="10"/>
      <c r="V1474" s="10">
        <v>57638</v>
      </c>
      <c r="W1474" s="10">
        <v>34939</v>
      </c>
      <c r="X1474" s="10">
        <v>132459</v>
      </c>
    </row>
    <row r="1475" spans="1:24" s="43" customFormat="1" ht="16.5" customHeight="1" x14ac:dyDescent="0.25">
      <c r="A1475" s="3" t="s">
        <v>450</v>
      </c>
      <c r="B1475" s="5" t="s">
        <v>2675</v>
      </c>
      <c r="C1475" s="5"/>
      <c r="D1475" s="10"/>
      <c r="E1475" s="10"/>
      <c r="F1475" s="10"/>
      <c r="G1475" s="10"/>
      <c r="H1475" s="10"/>
      <c r="I1475" s="10"/>
      <c r="J1475" s="10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>
        <v>1203</v>
      </c>
      <c r="X1475" s="10"/>
    </row>
    <row r="1476" spans="1:24" s="43" customFormat="1" ht="16.5" customHeight="1" x14ac:dyDescent="0.25">
      <c r="A1476" s="3" t="s">
        <v>450</v>
      </c>
      <c r="B1476" s="5" t="s">
        <v>2676</v>
      </c>
      <c r="C1476" s="5"/>
      <c r="D1476" s="10"/>
      <c r="E1476" s="10"/>
      <c r="F1476" s="10"/>
      <c r="G1476" s="10"/>
      <c r="H1476" s="10"/>
      <c r="I1476" s="10"/>
      <c r="J1476" s="10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>
        <v>3050</v>
      </c>
      <c r="X1476" s="10">
        <v>5385</v>
      </c>
    </row>
    <row r="1477" spans="1:24" s="43" customFormat="1" ht="16.5" customHeight="1" x14ac:dyDescent="0.25">
      <c r="A1477" s="3" t="s">
        <v>450</v>
      </c>
      <c r="B1477" s="5" t="s">
        <v>2851</v>
      </c>
      <c r="C1477" s="5"/>
      <c r="D1477" s="10"/>
      <c r="E1477" s="10"/>
      <c r="F1477" s="10"/>
      <c r="G1477" s="10"/>
      <c r="H1477" s="10"/>
      <c r="I1477" s="10"/>
      <c r="J1477" s="10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>
        <v>3349</v>
      </c>
    </row>
    <row r="1478" spans="1:24" s="43" customFormat="1" ht="16.5" customHeight="1" x14ac:dyDescent="0.25">
      <c r="A1478" s="3" t="s">
        <v>450</v>
      </c>
      <c r="B1478" s="5" t="s">
        <v>2675</v>
      </c>
      <c r="C1478" s="5"/>
      <c r="D1478" s="10"/>
      <c r="E1478" s="10"/>
      <c r="F1478" s="10"/>
      <c r="G1478" s="10"/>
      <c r="H1478" s="10"/>
      <c r="I1478" s="10"/>
      <c r="J1478" s="10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>
        <v>2626</v>
      </c>
    </row>
    <row r="1479" spans="1:24" s="43" customFormat="1" ht="16.5" customHeight="1" x14ac:dyDescent="0.25">
      <c r="A1479" s="3" t="s">
        <v>450</v>
      </c>
      <c r="B1479" s="5" t="s">
        <v>1760</v>
      </c>
      <c r="C1479" s="5"/>
      <c r="D1479" s="10"/>
      <c r="E1479" s="10"/>
      <c r="F1479" s="10"/>
      <c r="G1479" s="10"/>
      <c r="H1479" s="10"/>
      <c r="I1479" s="10"/>
      <c r="J1479" s="10"/>
      <c r="K1479" s="10"/>
      <c r="L1479" s="10"/>
      <c r="M1479" s="10"/>
      <c r="N1479" s="10">
        <v>117</v>
      </c>
      <c r="O1479" s="10"/>
      <c r="P1479" s="10"/>
      <c r="Q1479" s="10">
        <v>0</v>
      </c>
      <c r="R1479" s="10"/>
      <c r="S1479" s="10"/>
      <c r="T1479" s="10">
        <v>3000</v>
      </c>
      <c r="U1479" s="10"/>
      <c r="V1479" s="10"/>
      <c r="W1479" s="10"/>
      <c r="X1479" s="10"/>
    </row>
    <row r="1480" spans="1:24" s="43" customFormat="1" ht="16.5" customHeight="1" x14ac:dyDescent="0.25">
      <c r="A1480" s="3" t="s">
        <v>450</v>
      </c>
      <c r="B1480" s="5" t="s">
        <v>1761</v>
      </c>
      <c r="C1480" s="5" t="s">
        <v>1389</v>
      </c>
      <c r="D1480" s="10"/>
      <c r="E1480" s="10"/>
      <c r="F1480" s="10"/>
      <c r="G1480" s="10"/>
      <c r="H1480" s="10"/>
      <c r="I1480" s="10"/>
      <c r="J1480" s="10"/>
      <c r="K1480" s="10"/>
      <c r="L1480" s="10"/>
      <c r="M1480" s="10"/>
      <c r="N1480" s="10">
        <v>76824</v>
      </c>
      <c r="O1480" s="10">
        <v>60126</v>
      </c>
      <c r="P1480" s="10">
        <v>30257</v>
      </c>
      <c r="Q1480" s="10">
        <v>0</v>
      </c>
      <c r="R1480" s="10">
        <v>23215</v>
      </c>
      <c r="S1480" s="10">
        <v>59186</v>
      </c>
      <c r="T1480" s="10">
        <v>31874</v>
      </c>
      <c r="U1480" s="10"/>
      <c r="V1480" s="10"/>
      <c r="W1480" s="10"/>
      <c r="X1480" s="10"/>
    </row>
    <row r="1481" spans="1:24" s="43" customFormat="1" ht="16.5" customHeight="1" x14ac:dyDescent="0.25">
      <c r="A1481" s="3" t="s">
        <v>450</v>
      </c>
      <c r="B1481" s="5" t="s">
        <v>458</v>
      </c>
      <c r="C1481" s="5"/>
      <c r="D1481" s="10"/>
      <c r="E1481" s="10"/>
      <c r="F1481" s="10"/>
      <c r="G1481" s="10"/>
      <c r="H1481" s="10"/>
      <c r="I1481" s="10"/>
      <c r="J1481" s="10"/>
      <c r="K1481" s="10"/>
      <c r="L1481" s="10"/>
      <c r="M1481" s="10"/>
      <c r="N1481" s="10"/>
      <c r="O1481" s="10">
        <v>121</v>
      </c>
      <c r="P1481" s="10"/>
      <c r="Q1481" s="10">
        <v>0</v>
      </c>
      <c r="R1481" s="10"/>
      <c r="S1481" s="10"/>
      <c r="T1481" s="10"/>
      <c r="U1481" s="10"/>
      <c r="V1481" s="10"/>
      <c r="W1481" s="10"/>
      <c r="X1481" s="10"/>
    </row>
    <row r="1482" spans="1:24" s="43" customFormat="1" ht="16.5" customHeight="1" x14ac:dyDescent="0.25">
      <c r="A1482" s="3" t="s">
        <v>450</v>
      </c>
      <c r="B1482" s="5" t="s">
        <v>459</v>
      </c>
      <c r="C1482" s="5"/>
      <c r="D1482" s="10"/>
      <c r="E1482" s="10"/>
      <c r="F1482" s="10"/>
      <c r="G1482" s="10"/>
      <c r="H1482" s="10"/>
      <c r="I1482" s="10"/>
      <c r="J1482" s="10"/>
      <c r="K1482" s="10"/>
      <c r="L1482" s="10"/>
      <c r="M1482" s="10"/>
      <c r="N1482" s="10"/>
      <c r="O1482" s="10">
        <v>843</v>
      </c>
      <c r="P1482" s="10"/>
      <c r="Q1482" s="10">
        <v>0</v>
      </c>
      <c r="R1482" s="10"/>
      <c r="S1482" s="10"/>
      <c r="T1482" s="10"/>
      <c r="U1482" s="10"/>
      <c r="V1482" s="10"/>
      <c r="W1482" s="10"/>
      <c r="X1482" s="10"/>
    </row>
    <row r="1483" spans="1:24" s="43" customFormat="1" ht="16.5" customHeight="1" x14ac:dyDescent="0.25">
      <c r="A1483" s="3" t="s">
        <v>450</v>
      </c>
      <c r="B1483" s="5" t="s">
        <v>1390</v>
      </c>
      <c r="C1483" s="5"/>
      <c r="D1483" s="10"/>
      <c r="E1483" s="10"/>
      <c r="F1483" s="10"/>
      <c r="G1483" s="10"/>
      <c r="H1483" s="10"/>
      <c r="I1483" s="10"/>
      <c r="J1483" s="10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>
        <v>198</v>
      </c>
      <c r="U1483" s="10"/>
      <c r="V1483" s="10"/>
      <c r="W1483" s="10"/>
      <c r="X1483" s="10"/>
    </row>
    <row r="1484" spans="1:24" s="43" customFormat="1" ht="16.5" customHeight="1" x14ac:dyDescent="0.25">
      <c r="A1484" s="3" t="s">
        <v>450</v>
      </c>
      <c r="B1484" s="5" t="s">
        <v>1391</v>
      </c>
      <c r="C1484" s="5"/>
      <c r="D1484" s="10"/>
      <c r="E1484" s="10"/>
      <c r="F1484" s="10"/>
      <c r="G1484" s="10"/>
      <c r="H1484" s="10"/>
      <c r="I1484" s="10"/>
      <c r="J1484" s="10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>
        <v>166</v>
      </c>
      <c r="U1484" s="10"/>
      <c r="V1484" s="10"/>
      <c r="W1484" s="10"/>
      <c r="X1484" s="10"/>
    </row>
    <row r="1485" spans="1:24" s="43" customFormat="1" ht="16.5" customHeight="1" x14ac:dyDescent="0.25">
      <c r="A1485" s="3" t="s">
        <v>450</v>
      </c>
      <c r="B1485" s="5" t="s">
        <v>460</v>
      </c>
      <c r="C1485" s="5"/>
      <c r="D1485" s="10"/>
      <c r="E1485" s="10"/>
      <c r="F1485" s="10"/>
      <c r="G1485" s="10"/>
      <c r="H1485" s="10"/>
      <c r="I1485" s="10"/>
      <c r="J1485" s="10"/>
      <c r="K1485" s="10"/>
      <c r="L1485" s="10"/>
      <c r="M1485" s="10"/>
      <c r="N1485" s="10"/>
      <c r="O1485" s="10">
        <v>17</v>
      </c>
      <c r="P1485" s="10"/>
      <c r="Q1485" s="10">
        <v>0</v>
      </c>
      <c r="R1485" s="10"/>
      <c r="S1485" s="10"/>
      <c r="T1485" s="10">
        <v>200</v>
      </c>
      <c r="U1485" s="10"/>
      <c r="V1485" s="10"/>
      <c r="W1485" s="10"/>
      <c r="X1485" s="10"/>
    </row>
    <row r="1486" spans="1:24" s="43" customFormat="1" ht="16.5" customHeight="1" x14ac:dyDescent="0.25">
      <c r="A1486" s="3" t="s">
        <v>450</v>
      </c>
      <c r="B1486" s="5" t="s">
        <v>2255</v>
      </c>
      <c r="C1486" s="5"/>
      <c r="D1486" s="10"/>
      <c r="E1486" s="10"/>
      <c r="F1486" s="10"/>
      <c r="G1486" s="10"/>
      <c r="H1486" s="10"/>
      <c r="I1486" s="10"/>
      <c r="J1486" s="10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>
        <v>156</v>
      </c>
      <c r="W1486" s="10"/>
      <c r="X1486" s="10"/>
    </row>
    <row r="1487" spans="1:24" s="43" customFormat="1" ht="16.5" customHeight="1" x14ac:dyDescent="0.25">
      <c r="A1487" s="3" t="s">
        <v>450</v>
      </c>
      <c r="B1487" s="5" t="s">
        <v>442</v>
      </c>
      <c r="C1487" s="5"/>
      <c r="D1487" s="10"/>
      <c r="E1487" s="10"/>
      <c r="F1487" s="10"/>
      <c r="G1487" s="10"/>
      <c r="H1487" s="10"/>
      <c r="I1487" s="10"/>
      <c r="J1487" s="10"/>
      <c r="K1487" s="10"/>
      <c r="L1487" s="10">
        <v>114</v>
      </c>
      <c r="M1487" s="10"/>
      <c r="N1487" s="10">
        <v>2494</v>
      </c>
      <c r="O1487" s="10">
        <v>1158</v>
      </c>
      <c r="P1487" s="10"/>
      <c r="Q1487" s="10">
        <v>0</v>
      </c>
      <c r="R1487" s="10"/>
      <c r="S1487" s="10"/>
      <c r="T1487" s="10"/>
      <c r="U1487" s="10"/>
      <c r="V1487" s="10"/>
      <c r="W1487" s="10"/>
      <c r="X1487" s="10"/>
    </row>
    <row r="1488" spans="1:24" s="43" customFormat="1" ht="16.5" customHeight="1" x14ac:dyDescent="0.25">
      <c r="A1488" s="3" t="s">
        <v>450</v>
      </c>
      <c r="B1488" s="5" t="s">
        <v>441</v>
      </c>
      <c r="C1488" s="5"/>
      <c r="D1488" s="10">
        <v>2961</v>
      </c>
      <c r="E1488" s="10">
        <v>4480</v>
      </c>
      <c r="F1488" s="10">
        <v>3437</v>
      </c>
      <c r="G1488" s="10">
        <v>3473</v>
      </c>
      <c r="H1488" s="10">
        <v>4264</v>
      </c>
      <c r="I1488" s="10">
        <v>8430</v>
      </c>
      <c r="J1488" s="10">
        <v>31006</v>
      </c>
      <c r="K1488" s="10">
        <v>16733</v>
      </c>
      <c r="L1488" s="10">
        <v>36836</v>
      </c>
      <c r="M1488" s="10">
        <v>20580</v>
      </c>
      <c r="N1488" s="10">
        <v>11032</v>
      </c>
      <c r="O1488" s="10">
        <v>7577</v>
      </c>
      <c r="P1488" s="10">
        <v>5000</v>
      </c>
      <c r="Q1488" s="10">
        <v>0</v>
      </c>
      <c r="R1488" s="10">
        <v>4475</v>
      </c>
      <c r="S1488" s="10">
        <v>12507</v>
      </c>
      <c r="T1488" s="10">
        <v>4820</v>
      </c>
      <c r="U1488" s="10"/>
      <c r="V1488" s="10">
        <v>1490</v>
      </c>
      <c r="W1488" s="10">
        <v>813</v>
      </c>
      <c r="X1488" s="10">
        <v>10030</v>
      </c>
    </row>
    <row r="1489" spans="1:24" s="43" customFormat="1" ht="16.5" customHeight="1" x14ac:dyDescent="0.25">
      <c r="A1489" s="3" t="s">
        <v>450</v>
      </c>
      <c r="B1489" s="5" t="s">
        <v>443</v>
      </c>
      <c r="C1489" s="5"/>
      <c r="D1489" s="10"/>
      <c r="E1489" s="10"/>
      <c r="F1489" s="10"/>
      <c r="G1489" s="10"/>
      <c r="H1489" s="10"/>
      <c r="I1489" s="10"/>
      <c r="J1489" s="10"/>
      <c r="K1489" s="10"/>
      <c r="L1489" s="10"/>
      <c r="M1489" s="10"/>
      <c r="N1489" s="10">
        <v>251</v>
      </c>
      <c r="O1489" s="10">
        <v>7500</v>
      </c>
      <c r="P1489" s="10"/>
      <c r="Q1489" s="10">
        <v>0</v>
      </c>
      <c r="R1489" s="10"/>
      <c r="S1489" s="10"/>
      <c r="T1489" s="10"/>
      <c r="U1489" s="10"/>
      <c r="V1489" s="10"/>
      <c r="W1489" s="10"/>
      <c r="X1489" s="10"/>
    </row>
    <row r="1490" spans="1:24" s="43" customFormat="1" ht="16.5" customHeight="1" x14ac:dyDescent="0.25">
      <c r="A1490" s="3" t="s">
        <v>450</v>
      </c>
      <c r="B1490" s="5" t="s">
        <v>444</v>
      </c>
      <c r="C1490" s="5"/>
      <c r="D1490" s="10"/>
      <c r="E1490" s="10"/>
      <c r="F1490" s="10"/>
      <c r="G1490" s="10"/>
      <c r="H1490" s="10"/>
      <c r="I1490" s="10"/>
      <c r="J1490" s="10"/>
      <c r="K1490" s="10"/>
      <c r="L1490" s="10">
        <v>6</v>
      </c>
      <c r="M1490" s="10"/>
      <c r="N1490" s="10">
        <v>1877</v>
      </c>
      <c r="O1490" s="10">
        <v>2182</v>
      </c>
      <c r="P1490" s="10"/>
      <c r="Q1490" s="10">
        <v>0</v>
      </c>
      <c r="R1490" s="10"/>
      <c r="S1490" s="10">
        <v>1927</v>
      </c>
      <c r="T1490" s="10">
        <v>1407</v>
      </c>
      <c r="U1490" s="10"/>
      <c r="V1490" s="10"/>
      <c r="W1490" s="10"/>
      <c r="X1490" s="10"/>
    </row>
    <row r="1491" spans="1:24" s="43" customFormat="1" ht="16.5" customHeight="1" x14ac:dyDescent="0.25">
      <c r="A1491" s="3" t="s">
        <v>450</v>
      </c>
      <c r="B1491" s="5" t="s">
        <v>445</v>
      </c>
      <c r="C1491" s="5"/>
      <c r="D1491" s="10"/>
      <c r="E1491" s="10"/>
      <c r="F1491" s="10"/>
      <c r="G1491" s="10"/>
      <c r="H1491" s="10"/>
      <c r="I1491" s="10"/>
      <c r="J1491" s="10"/>
      <c r="K1491" s="10"/>
      <c r="L1491" s="10"/>
      <c r="M1491" s="10"/>
      <c r="N1491" s="10">
        <v>2171</v>
      </c>
      <c r="O1491" s="10">
        <v>272</v>
      </c>
      <c r="P1491" s="10"/>
      <c r="Q1491" s="10">
        <v>0</v>
      </c>
      <c r="R1491" s="10"/>
      <c r="S1491" s="10"/>
      <c r="T1491" s="10">
        <v>2111</v>
      </c>
      <c r="U1491" s="10">
        <v>1520</v>
      </c>
      <c r="V1491" s="10"/>
      <c r="W1491" s="10"/>
      <c r="X1491" s="10"/>
    </row>
    <row r="1492" spans="1:24" s="43" customFormat="1" ht="16.5" customHeight="1" x14ac:dyDescent="0.25">
      <c r="A1492" s="3" t="s">
        <v>450</v>
      </c>
      <c r="B1492" s="5" t="s">
        <v>10</v>
      </c>
      <c r="C1492" s="5"/>
      <c r="D1492" s="10">
        <v>18946</v>
      </c>
      <c r="E1492" s="10"/>
      <c r="F1492" s="10"/>
      <c r="G1492" s="10">
        <v>650</v>
      </c>
      <c r="H1492" s="10">
        <v>872</v>
      </c>
      <c r="I1492" s="10">
        <v>116300</v>
      </c>
      <c r="J1492" s="10">
        <v>341700</v>
      </c>
      <c r="K1492" s="10">
        <v>153567</v>
      </c>
      <c r="L1492" s="10">
        <v>119840</v>
      </c>
      <c r="M1492" s="10">
        <v>81278</v>
      </c>
      <c r="N1492" s="10">
        <v>43104</v>
      </c>
      <c r="O1492" s="10">
        <v>29314</v>
      </c>
      <c r="P1492" s="10"/>
      <c r="Q1492" s="10">
        <v>0</v>
      </c>
      <c r="R1492" s="10"/>
      <c r="S1492" s="10">
        <v>9</v>
      </c>
      <c r="T1492" s="10">
        <v>4050</v>
      </c>
      <c r="U1492" s="10">
        <v>100</v>
      </c>
      <c r="V1492" s="10"/>
      <c r="W1492" s="10">
        <v>500</v>
      </c>
      <c r="X1492" s="10"/>
    </row>
    <row r="1493" spans="1:24" s="43" customFormat="1" ht="16.5" customHeight="1" x14ac:dyDescent="0.25">
      <c r="A1493" s="3" t="s">
        <v>450</v>
      </c>
      <c r="B1493" s="5" t="s">
        <v>1392</v>
      </c>
      <c r="C1493" s="5"/>
      <c r="D1493" s="10"/>
      <c r="E1493" s="10"/>
      <c r="F1493" s="10"/>
      <c r="G1493" s="10"/>
      <c r="H1493" s="10"/>
      <c r="I1493" s="10"/>
      <c r="J1493" s="10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>
        <v>13709</v>
      </c>
      <c r="U1493" s="10">
        <v>11900</v>
      </c>
      <c r="V1493" s="10"/>
      <c r="W1493" s="10"/>
      <c r="X1493" s="10"/>
    </row>
    <row r="1494" spans="1:24" s="43" customFormat="1" ht="16.5" customHeight="1" x14ac:dyDescent="0.25">
      <c r="A1494" s="3" t="s">
        <v>450</v>
      </c>
      <c r="B1494" s="5" t="s">
        <v>446</v>
      </c>
      <c r="C1494" s="5"/>
      <c r="D1494" s="10"/>
      <c r="E1494" s="10"/>
      <c r="F1494" s="10"/>
      <c r="G1494" s="10"/>
      <c r="H1494" s="10"/>
      <c r="I1494" s="10"/>
      <c r="J1494" s="10"/>
      <c r="K1494" s="10"/>
      <c r="L1494" s="10"/>
      <c r="M1494" s="10"/>
      <c r="N1494" s="10">
        <v>797</v>
      </c>
      <c r="O1494" s="10"/>
      <c r="P1494" s="10"/>
      <c r="Q1494" s="10">
        <v>0</v>
      </c>
      <c r="R1494" s="10"/>
      <c r="S1494" s="10"/>
      <c r="T1494" s="10"/>
      <c r="U1494" s="10"/>
      <c r="V1494" s="10"/>
      <c r="W1494" s="10"/>
      <c r="X1494" s="10"/>
    </row>
    <row r="1495" spans="1:24" s="43" customFormat="1" ht="16.5" customHeight="1" x14ac:dyDescent="0.25">
      <c r="A1495" s="3" t="s">
        <v>450</v>
      </c>
      <c r="B1495" s="5" t="s">
        <v>1762</v>
      </c>
      <c r="C1495" s="5"/>
      <c r="D1495" s="10"/>
      <c r="E1495" s="10"/>
      <c r="F1495" s="10"/>
      <c r="G1495" s="10"/>
      <c r="H1495" s="10"/>
      <c r="I1495" s="10"/>
      <c r="J1495" s="10"/>
      <c r="K1495" s="10"/>
      <c r="L1495" s="10"/>
      <c r="M1495" s="10">
        <v>1433</v>
      </c>
      <c r="N1495" s="10">
        <v>112</v>
      </c>
      <c r="O1495" s="10"/>
      <c r="P1495" s="10"/>
      <c r="Q1495" s="10">
        <v>0</v>
      </c>
      <c r="R1495" s="10"/>
      <c r="S1495" s="10"/>
      <c r="T1495" s="10"/>
      <c r="U1495" s="10"/>
      <c r="V1495" s="10"/>
      <c r="W1495" s="10"/>
      <c r="X1495" s="10"/>
    </row>
    <row r="1496" spans="1:24" s="43" customFormat="1" ht="16.5" customHeight="1" x14ac:dyDescent="0.25">
      <c r="A1496" s="3" t="s">
        <v>450</v>
      </c>
      <c r="B1496" s="5" t="s">
        <v>447</v>
      </c>
      <c r="C1496" s="5"/>
      <c r="D1496" s="10"/>
      <c r="E1496" s="10"/>
      <c r="F1496" s="10"/>
      <c r="G1496" s="10"/>
      <c r="H1496" s="10"/>
      <c r="I1496" s="10"/>
      <c r="J1496" s="10">
        <v>20076</v>
      </c>
      <c r="K1496" s="10"/>
      <c r="L1496" s="10"/>
      <c r="M1496" s="10"/>
      <c r="N1496" s="10"/>
      <c r="O1496" s="10"/>
      <c r="P1496" s="10"/>
      <c r="Q1496" s="10">
        <v>0</v>
      </c>
      <c r="R1496" s="10"/>
      <c r="S1496" s="10"/>
      <c r="T1496" s="10"/>
      <c r="U1496" s="10"/>
      <c r="V1496" s="10"/>
      <c r="W1496" s="10"/>
      <c r="X1496" s="10"/>
    </row>
    <row r="1497" spans="1:24" s="43" customFormat="1" ht="16.5" customHeight="1" x14ac:dyDescent="0.25">
      <c r="A1497" s="3" t="s">
        <v>450</v>
      </c>
      <c r="B1497" s="5" t="s">
        <v>448</v>
      </c>
      <c r="C1497" s="5"/>
      <c r="D1497" s="10"/>
      <c r="E1497" s="10"/>
      <c r="F1497" s="10"/>
      <c r="G1497" s="10"/>
      <c r="H1497" s="10"/>
      <c r="I1497" s="10"/>
      <c r="J1497" s="10"/>
      <c r="K1497" s="10"/>
      <c r="L1497" s="10"/>
      <c r="M1497" s="10">
        <v>365</v>
      </c>
      <c r="N1497" s="10">
        <v>358</v>
      </c>
      <c r="O1497" s="10"/>
      <c r="P1497" s="10"/>
      <c r="Q1497" s="10">
        <v>0</v>
      </c>
      <c r="R1497" s="10"/>
      <c r="S1497" s="10"/>
      <c r="T1497" s="10"/>
      <c r="U1497" s="10"/>
      <c r="V1497" s="10"/>
      <c r="W1497" s="10"/>
      <c r="X1497" s="10"/>
    </row>
    <row r="1498" spans="1:24" s="43" customFormat="1" ht="16.5" customHeight="1" x14ac:dyDescent="0.25">
      <c r="A1498" s="3" t="s">
        <v>450</v>
      </c>
      <c r="B1498" s="5" t="s">
        <v>1763</v>
      </c>
      <c r="C1498" s="5"/>
      <c r="D1498" s="10"/>
      <c r="E1498" s="10"/>
      <c r="F1498" s="10"/>
      <c r="G1498" s="10"/>
      <c r="H1498" s="10"/>
      <c r="I1498" s="10"/>
      <c r="J1498" s="10"/>
      <c r="K1498" s="10"/>
      <c r="L1498" s="10"/>
      <c r="M1498" s="10"/>
      <c r="N1498" s="10"/>
      <c r="O1498" s="10">
        <v>10000</v>
      </c>
      <c r="P1498" s="10">
        <v>10000</v>
      </c>
      <c r="Q1498" s="10">
        <v>0</v>
      </c>
      <c r="R1498" s="10"/>
      <c r="S1498" s="10"/>
      <c r="T1498" s="10">
        <v>25067</v>
      </c>
      <c r="U1498" s="10"/>
      <c r="V1498" s="10">
        <v>7074</v>
      </c>
      <c r="W1498" s="10">
        <v>6313</v>
      </c>
      <c r="X1498" s="10"/>
    </row>
    <row r="1499" spans="1:24" s="43" customFormat="1" ht="16.5" customHeight="1" x14ac:dyDescent="0.25">
      <c r="A1499" s="3" t="s">
        <v>450</v>
      </c>
      <c r="B1499" s="5" t="s">
        <v>449</v>
      </c>
      <c r="C1499" s="5"/>
      <c r="D1499" s="10"/>
      <c r="E1499" s="10"/>
      <c r="F1499" s="10"/>
      <c r="G1499" s="10"/>
      <c r="H1499" s="10"/>
      <c r="I1499" s="10"/>
      <c r="J1499" s="10"/>
      <c r="K1499" s="10"/>
      <c r="L1499" s="10"/>
      <c r="M1499" s="10"/>
      <c r="N1499" s="10">
        <v>200202</v>
      </c>
      <c r="O1499" s="10">
        <v>114503</v>
      </c>
      <c r="P1499" s="10"/>
      <c r="Q1499" s="10">
        <v>0</v>
      </c>
      <c r="R1499" s="10"/>
      <c r="S1499" s="10">
        <v>23534</v>
      </c>
      <c r="T1499" s="10"/>
      <c r="U1499" s="10"/>
      <c r="V1499" s="10"/>
      <c r="W1499" s="10"/>
      <c r="X1499" s="10"/>
    </row>
    <row r="1500" spans="1:24" s="43" customFormat="1" ht="16.5" customHeight="1" x14ac:dyDescent="0.25">
      <c r="A1500" s="3" t="s">
        <v>450</v>
      </c>
      <c r="B1500" s="5" t="s">
        <v>461</v>
      </c>
      <c r="C1500" s="5"/>
      <c r="D1500" s="10">
        <v>3030</v>
      </c>
      <c r="E1500" s="10">
        <v>2083</v>
      </c>
      <c r="F1500" s="10">
        <v>2926</v>
      </c>
      <c r="G1500" s="10">
        <v>2421</v>
      </c>
      <c r="H1500" s="10">
        <v>5582</v>
      </c>
      <c r="I1500" s="10">
        <v>7460</v>
      </c>
      <c r="J1500" s="10">
        <v>36604</v>
      </c>
      <c r="K1500" s="10">
        <v>12439</v>
      </c>
      <c r="L1500" s="10">
        <v>31942</v>
      </c>
      <c r="M1500" s="10">
        <v>7000</v>
      </c>
      <c r="N1500" s="10">
        <v>11358</v>
      </c>
      <c r="O1500" s="10">
        <v>5536</v>
      </c>
      <c r="P1500" s="10">
        <v>570</v>
      </c>
      <c r="Q1500" s="10">
        <v>0</v>
      </c>
      <c r="R1500" s="10">
        <v>3964</v>
      </c>
      <c r="S1500" s="10">
        <v>9637</v>
      </c>
      <c r="T1500" s="10">
        <v>4084</v>
      </c>
      <c r="U1500" s="10"/>
      <c r="V1500" s="10">
        <v>2700</v>
      </c>
      <c r="W1500" s="10">
        <v>938</v>
      </c>
      <c r="X1500" s="10">
        <v>10005</v>
      </c>
    </row>
    <row r="1501" spans="1:24" s="43" customFormat="1" ht="16.5" customHeight="1" x14ac:dyDescent="0.25">
      <c r="A1501" s="3" t="s">
        <v>450</v>
      </c>
      <c r="B1501" s="5" t="s">
        <v>1764</v>
      </c>
      <c r="C1501" s="5"/>
      <c r="D1501" s="10"/>
      <c r="E1501" s="10"/>
      <c r="F1501" s="10"/>
      <c r="G1501" s="10"/>
      <c r="H1501" s="10"/>
      <c r="I1501" s="10"/>
      <c r="J1501" s="10"/>
      <c r="K1501" s="10"/>
      <c r="L1501" s="10"/>
      <c r="M1501" s="10"/>
      <c r="N1501" s="10"/>
      <c r="O1501" s="10"/>
      <c r="P1501" s="10">
        <v>30000</v>
      </c>
      <c r="Q1501" s="10">
        <v>0</v>
      </c>
      <c r="R1501" s="10">
        <v>68000</v>
      </c>
      <c r="S1501" s="10"/>
      <c r="T1501" s="10"/>
      <c r="U1501" s="10"/>
      <c r="V1501" s="10"/>
      <c r="W1501" s="10"/>
      <c r="X1501" s="10"/>
    </row>
    <row r="1502" spans="1:24" s="43" customFormat="1" ht="16.5" customHeight="1" x14ac:dyDescent="0.25">
      <c r="A1502" s="3" t="s">
        <v>450</v>
      </c>
      <c r="B1502" s="5" t="s">
        <v>2852</v>
      </c>
      <c r="C1502" s="5"/>
      <c r="D1502" s="10"/>
      <c r="E1502" s="10"/>
      <c r="F1502" s="10"/>
      <c r="G1502" s="10"/>
      <c r="H1502" s="10"/>
      <c r="I1502" s="10"/>
      <c r="J1502" s="10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>
        <v>1000</v>
      </c>
    </row>
    <row r="1503" spans="1:24" s="43" customFormat="1" ht="16.5" customHeight="1" x14ac:dyDescent="0.25">
      <c r="A1503" s="3" t="s">
        <v>450</v>
      </c>
      <c r="B1503" s="5" t="s">
        <v>2853</v>
      </c>
      <c r="C1503" s="5"/>
      <c r="D1503" s="10"/>
      <c r="E1503" s="10"/>
      <c r="F1503" s="10"/>
      <c r="G1503" s="10"/>
      <c r="H1503" s="10"/>
      <c r="I1503" s="10"/>
      <c r="J1503" s="10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>
        <v>500</v>
      </c>
    </row>
    <row r="1504" spans="1:24" s="43" customFormat="1" ht="16.5" customHeight="1" x14ac:dyDescent="0.25">
      <c r="A1504" s="3" t="s">
        <v>450</v>
      </c>
      <c r="B1504" s="5" t="s">
        <v>1563</v>
      </c>
      <c r="C1504" s="5"/>
      <c r="D1504" s="10"/>
      <c r="E1504" s="10"/>
      <c r="F1504" s="10"/>
      <c r="G1504" s="10"/>
      <c r="H1504" s="10"/>
      <c r="I1504" s="10"/>
      <c r="J1504" s="10"/>
      <c r="K1504" s="10"/>
      <c r="L1504" s="10"/>
      <c r="M1504" s="10"/>
      <c r="N1504" s="10"/>
      <c r="O1504" s="10"/>
      <c r="P1504" s="10"/>
      <c r="Q1504" s="10"/>
      <c r="R1504" s="10"/>
      <c r="S1504" s="10">
        <v>2371</v>
      </c>
      <c r="T1504" s="10"/>
      <c r="U1504" s="10"/>
      <c r="V1504" s="10"/>
      <c r="W1504" s="10"/>
      <c r="X1504" s="10"/>
    </row>
    <row r="1505" spans="1:25" s="43" customFormat="1" ht="16.5" customHeight="1" x14ac:dyDescent="0.25">
      <c r="A1505" s="7" t="s">
        <v>957</v>
      </c>
      <c r="B1505" s="7" t="s">
        <v>957</v>
      </c>
      <c r="C1505" s="7"/>
      <c r="D1505" s="9">
        <f t="shared" ref="D1505:U1505" si="28">SUM(D1443:D1504)</f>
        <v>64538</v>
      </c>
      <c r="E1505" s="9">
        <f t="shared" si="28"/>
        <v>36883</v>
      </c>
      <c r="F1505" s="9">
        <f t="shared" si="28"/>
        <v>29705</v>
      </c>
      <c r="G1505" s="9">
        <f t="shared" si="28"/>
        <v>64947</v>
      </c>
      <c r="H1505" s="9">
        <f t="shared" si="28"/>
        <v>128820</v>
      </c>
      <c r="I1505" s="9">
        <f t="shared" si="28"/>
        <v>370340</v>
      </c>
      <c r="J1505" s="9">
        <f t="shared" si="28"/>
        <v>1086344</v>
      </c>
      <c r="K1505" s="9">
        <f t="shared" si="28"/>
        <v>479993</v>
      </c>
      <c r="L1505" s="9">
        <f t="shared" si="28"/>
        <v>829922</v>
      </c>
      <c r="M1505" s="9">
        <f t="shared" si="28"/>
        <v>451315</v>
      </c>
      <c r="N1505" s="9">
        <f t="shared" si="28"/>
        <v>761396</v>
      </c>
      <c r="O1505" s="9">
        <f t="shared" si="28"/>
        <v>395428</v>
      </c>
      <c r="P1505" s="9">
        <f t="shared" si="28"/>
        <v>137700</v>
      </c>
      <c r="Q1505" s="9">
        <f t="shared" si="28"/>
        <v>3774</v>
      </c>
      <c r="R1505" s="9">
        <f t="shared" si="28"/>
        <v>333501</v>
      </c>
      <c r="S1505" s="9">
        <f t="shared" si="28"/>
        <v>324315</v>
      </c>
      <c r="T1505" s="9">
        <f t="shared" si="28"/>
        <v>274847</v>
      </c>
      <c r="U1505" s="9">
        <f t="shared" si="28"/>
        <v>15770</v>
      </c>
      <c r="V1505" s="9">
        <f t="shared" ref="V1505" si="29">SUM(V1443:V1504)</f>
        <v>71554</v>
      </c>
      <c r="W1505" s="9">
        <f>SUM(W1443:W1504)</f>
        <v>51486</v>
      </c>
      <c r="X1505" s="9">
        <f>SUM(X1443:X1504)</f>
        <v>330904</v>
      </c>
      <c r="Y1505" s="13" t="s">
        <v>936</v>
      </c>
    </row>
    <row r="1506" spans="1:25" s="43" customFormat="1" ht="16.5" customHeight="1" x14ac:dyDescent="0.25">
      <c r="A1506" s="3" t="s">
        <v>1179</v>
      </c>
      <c r="B1506" s="4" t="s">
        <v>10</v>
      </c>
      <c r="C1506" s="3"/>
      <c r="D1506" s="12"/>
      <c r="E1506" s="12"/>
      <c r="F1506" s="12"/>
      <c r="G1506" s="12"/>
      <c r="H1506" s="12"/>
      <c r="I1506" s="12"/>
      <c r="J1506" s="12"/>
      <c r="K1506" s="12"/>
      <c r="L1506" s="12"/>
      <c r="M1506" s="12"/>
      <c r="N1506" s="12"/>
      <c r="O1506" s="12"/>
      <c r="P1506" s="12"/>
      <c r="Q1506" s="12"/>
      <c r="R1506" s="12">
        <v>3570</v>
      </c>
      <c r="S1506" s="12">
        <v>2</v>
      </c>
      <c r="T1506" s="12">
        <v>2420</v>
      </c>
      <c r="U1506" s="12"/>
      <c r="V1506" s="12">
        <v>4416</v>
      </c>
      <c r="W1506" s="12">
        <v>70</v>
      </c>
      <c r="X1506" s="12">
        <v>90</v>
      </c>
      <c r="Y1506" s="44"/>
    </row>
    <row r="1507" spans="1:25" s="43" customFormat="1" ht="16.5" customHeight="1" x14ac:dyDescent="0.25">
      <c r="A1507" s="3" t="s">
        <v>1179</v>
      </c>
      <c r="B1507" s="4" t="s">
        <v>2855</v>
      </c>
      <c r="C1507" s="3"/>
      <c r="D1507" s="12"/>
      <c r="E1507" s="12"/>
      <c r="F1507" s="12"/>
      <c r="G1507" s="12"/>
      <c r="H1507" s="12"/>
      <c r="I1507" s="12"/>
      <c r="J1507" s="12"/>
      <c r="K1507" s="12"/>
      <c r="L1507" s="12"/>
      <c r="M1507" s="12"/>
      <c r="N1507" s="12"/>
      <c r="O1507" s="12"/>
      <c r="P1507" s="12"/>
      <c r="Q1507" s="12"/>
      <c r="R1507" s="12"/>
      <c r="S1507" s="12"/>
      <c r="T1507" s="12"/>
      <c r="U1507" s="12"/>
      <c r="V1507" s="12"/>
      <c r="W1507" s="12"/>
      <c r="X1507" s="12">
        <v>300</v>
      </c>
      <c r="Y1507" s="44"/>
    </row>
    <row r="1508" spans="1:25" s="43" customFormat="1" ht="16.5" customHeight="1" x14ac:dyDescent="0.25">
      <c r="A1508" s="3" t="s">
        <v>1179</v>
      </c>
      <c r="B1508" s="3" t="s">
        <v>1177</v>
      </c>
      <c r="C1508" s="3"/>
      <c r="D1508" s="12"/>
      <c r="E1508" s="12"/>
      <c r="F1508" s="10">
        <v>130</v>
      </c>
      <c r="G1508" s="10">
        <v>525</v>
      </c>
      <c r="H1508" s="10">
        <v>3447</v>
      </c>
      <c r="I1508" s="10">
        <v>2602</v>
      </c>
      <c r="J1508" s="10">
        <v>35</v>
      </c>
      <c r="K1508" s="10">
        <v>500</v>
      </c>
      <c r="L1508" s="10">
        <v>360</v>
      </c>
      <c r="M1508" s="12"/>
      <c r="N1508" s="12"/>
      <c r="O1508" s="12"/>
      <c r="P1508" s="12"/>
      <c r="Q1508" s="12">
        <v>20</v>
      </c>
      <c r="R1508" s="12">
        <v>14204</v>
      </c>
      <c r="S1508" s="12">
        <v>15350</v>
      </c>
      <c r="T1508" s="12">
        <v>20770</v>
      </c>
      <c r="U1508" s="12">
        <v>19676</v>
      </c>
      <c r="V1508" s="12">
        <v>9763</v>
      </c>
      <c r="W1508" s="12"/>
      <c r="X1508" s="12">
        <v>5194</v>
      </c>
      <c r="Y1508" s="44"/>
    </row>
    <row r="1509" spans="1:25" s="43" customFormat="1" ht="16.5" customHeight="1" x14ac:dyDescent="0.25">
      <c r="A1509" s="3" t="s">
        <v>1179</v>
      </c>
      <c r="B1509" s="3" t="s">
        <v>1611</v>
      </c>
      <c r="C1509" s="3"/>
      <c r="D1509" s="12"/>
      <c r="E1509" s="12"/>
      <c r="F1509" s="10"/>
      <c r="G1509" s="10"/>
      <c r="H1509" s="10"/>
      <c r="I1509" s="10"/>
      <c r="J1509" s="10"/>
      <c r="K1509" s="10"/>
      <c r="L1509" s="10"/>
      <c r="M1509" s="12"/>
      <c r="N1509" s="12"/>
      <c r="O1509" s="12"/>
      <c r="P1509" s="12"/>
      <c r="Q1509" s="12"/>
      <c r="R1509" s="12"/>
      <c r="S1509" s="12"/>
      <c r="T1509" s="12"/>
      <c r="U1509" s="12">
        <v>200</v>
      </c>
      <c r="V1509" s="12">
        <v>1700</v>
      </c>
      <c r="W1509" s="12"/>
      <c r="X1509" s="12">
        <v>1928</v>
      </c>
      <c r="Y1509" s="44"/>
    </row>
    <row r="1510" spans="1:25" s="43" customFormat="1" ht="16.5" customHeight="1" x14ac:dyDescent="0.25">
      <c r="A1510" s="7" t="s">
        <v>1178</v>
      </c>
      <c r="B1510" s="7" t="s">
        <v>1178</v>
      </c>
      <c r="C1510" s="7"/>
      <c r="D1510" s="9">
        <f t="shared" ref="D1510:U1510" si="30">SUM(D1506:D1509)</f>
        <v>0</v>
      </c>
      <c r="E1510" s="9">
        <f t="shared" si="30"/>
        <v>0</v>
      </c>
      <c r="F1510" s="9">
        <f t="shared" si="30"/>
        <v>130</v>
      </c>
      <c r="G1510" s="9">
        <f t="shared" si="30"/>
        <v>525</v>
      </c>
      <c r="H1510" s="9">
        <f t="shared" si="30"/>
        <v>3447</v>
      </c>
      <c r="I1510" s="9">
        <f t="shared" si="30"/>
        <v>2602</v>
      </c>
      <c r="J1510" s="9">
        <f t="shared" si="30"/>
        <v>35</v>
      </c>
      <c r="K1510" s="9">
        <f t="shared" si="30"/>
        <v>500</v>
      </c>
      <c r="L1510" s="9">
        <f t="shared" si="30"/>
        <v>360</v>
      </c>
      <c r="M1510" s="9">
        <f t="shared" si="30"/>
        <v>0</v>
      </c>
      <c r="N1510" s="9">
        <f t="shared" si="30"/>
        <v>0</v>
      </c>
      <c r="O1510" s="9">
        <f t="shared" si="30"/>
        <v>0</v>
      </c>
      <c r="P1510" s="9">
        <f t="shared" si="30"/>
        <v>0</v>
      </c>
      <c r="Q1510" s="9">
        <f t="shared" si="30"/>
        <v>20</v>
      </c>
      <c r="R1510" s="9">
        <f t="shared" si="30"/>
        <v>17774</v>
      </c>
      <c r="S1510" s="9">
        <f t="shared" si="30"/>
        <v>15352</v>
      </c>
      <c r="T1510" s="9">
        <f t="shared" si="30"/>
        <v>23190</v>
      </c>
      <c r="U1510" s="9">
        <f t="shared" si="30"/>
        <v>19876</v>
      </c>
      <c r="V1510" s="9">
        <f t="shared" ref="V1510" si="31">SUM(V1506:V1509)</f>
        <v>15879</v>
      </c>
      <c r="W1510" s="9">
        <v>70</v>
      </c>
      <c r="X1510" s="9">
        <f>SUM(X1506:X1509)</f>
        <v>7512</v>
      </c>
      <c r="Y1510" s="13" t="s">
        <v>936</v>
      </c>
    </row>
    <row r="1511" spans="1:25" s="43" customFormat="1" ht="16.5" customHeight="1" x14ac:dyDescent="0.25">
      <c r="A1511" s="3" t="s">
        <v>472</v>
      </c>
      <c r="B1511" s="3" t="s">
        <v>2857</v>
      </c>
      <c r="C1511" s="3"/>
      <c r="D1511" s="12"/>
      <c r="E1511" s="12"/>
      <c r="F1511" s="12"/>
      <c r="G1511" s="12"/>
      <c r="H1511" s="12"/>
      <c r="I1511" s="12"/>
      <c r="J1511" s="12"/>
      <c r="K1511" s="12"/>
      <c r="L1511" s="12"/>
      <c r="M1511" s="12"/>
      <c r="N1511" s="12"/>
      <c r="O1511" s="12"/>
      <c r="P1511" s="12"/>
      <c r="Q1511" s="12"/>
      <c r="R1511" s="12"/>
      <c r="S1511" s="12"/>
      <c r="T1511" s="12"/>
      <c r="U1511" s="12"/>
      <c r="V1511" s="12"/>
      <c r="W1511" s="12"/>
      <c r="X1511" s="12">
        <v>5</v>
      </c>
      <c r="Y1511" s="44"/>
    </row>
    <row r="1512" spans="1:25" s="43" customFormat="1" ht="16.5" customHeight="1" x14ac:dyDescent="0.25">
      <c r="A1512" s="3" t="s">
        <v>472</v>
      </c>
      <c r="B1512" s="3" t="s">
        <v>1181</v>
      </c>
      <c r="C1512" s="3"/>
      <c r="D1512" s="12"/>
      <c r="E1512" s="12"/>
      <c r="F1512" s="12"/>
      <c r="G1512" s="12"/>
      <c r="H1512" s="12"/>
      <c r="I1512" s="12"/>
      <c r="J1512" s="12"/>
      <c r="K1512" s="12"/>
      <c r="L1512" s="12"/>
      <c r="M1512" s="12"/>
      <c r="N1512" s="12"/>
      <c r="O1512" s="12"/>
      <c r="P1512" s="12"/>
      <c r="Q1512" s="12"/>
      <c r="R1512" s="12">
        <v>2810</v>
      </c>
      <c r="S1512" s="12">
        <v>696</v>
      </c>
      <c r="T1512" s="12">
        <v>2544</v>
      </c>
      <c r="U1512" s="12">
        <v>300</v>
      </c>
      <c r="V1512" s="12">
        <v>300</v>
      </c>
      <c r="W1512" s="12">
        <v>1852</v>
      </c>
      <c r="X1512" s="12">
        <v>530</v>
      </c>
      <c r="Y1512" s="44"/>
    </row>
    <row r="1513" spans="1:25" s="43" customFormat="1" ht="16.5" customHeight="1" x14ac:dyDescent="0.25">
      <c r="A1513" s="3" t="s">
        <v>472</v>
      </c>
      <c r="B1513" s="3" t="s">
        <v>1916</v>
      </c>
      <c r="C1513" s="3"/>
      <c r="D1513" s="10"/>
      <c r="E1513" s="10"/>
      <c r="F1513" s="10"/>
      <c r="G1513" s="10"/>
      <c r="H1513" s="10"/>
      <c r="I1513" s="10"/>
      <c r="J1513" s="10"/>
      <c r="K1513" s="10">
        <v>140</v>
      </c>
      <c r="L1513" s="10">
        <v>1500</v>
      </c>
      <c r="M1513" s="10">
        <v>1590</v>
      </c>
      <c r="N1513" s="10"/>
      <c r="O1513" s="10"/>
      <c r="P1513" s="10">
        <v>770</v>
      </c>
      <c r="Q1513" s="10">
        <v>0</v>
      </c>
      <c r="R1513" s="10">
        <v>1625</v>
      </c>
      <c r="S1513" s="10">
        <v>877</v>
      </c>
      <c r="T1513" s="10">
        <v>2298</v>
      </c>
      <c r="U1513" s="10">
        <v>13829</v>
      </c>
      <c r="V1513" s="10">
        <v>3959</v>
      </c>
      <c r="W1513" s="10">
        <v>21</v>
      </c>
      <c r="X1513" s="10">
        <v>13</v>
      </c>
    </row>
    <row r="1514" spans="1:25" s="43" customFormat="1" ht="16.5" customHeight="1" x14ac:dyDescent="0.25">
      <c r="A1514" s="3" t="s">
        <v>472</v>
      </c>
      <c r="B1514" s="3" t="s">
        <v>2856</v>
      </c>
      <c r="C1514" s="3"/>
      <c r="D1514" s="10"/>
      <c r="E1514" s="10"/>
      <c r="F1514" s="10"/>
      <c r="G1514" s="10"/>
      <c r="H1514" s="10"/>
      <c r="I1514" s="10"/>
      <c r="J1514" s="10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>
        <v>194</v>
      </c>
    </row>
    <row r="1515" spans="1:25" s="43" customFormat="1" ht="16.5" customHeight="1" x14ac:dyDescent="0.25">
      <c r="A1515" s="3" t="s">
        <v>472</v>
      </c>
      <c r="B1515" s="3" t="s">
        <v>1182</v>
      </c>
      <c r="C1515" s="3"/>
      <c r="D1515" s="10"/>
      <c r="E1515" s="10"/>
      <c r="F1515" s="10"/>
      <c r="G1515" s="10"/>
      <c r="H1515" s="10"/>
      <c r="I1515" s="10"/>
      <c r="J1515" s="10"/>
      <c r="K1515" s="10"/>
      <c r="L1515" s="10"/>
      <c r="M1515" s="10"/>
      <c r="N1515" s="10"/>
      <c r="O1515" s="10"/>
      <c r="P1515" s="10"/>
      <c r="Q1515" s="10"/>
      <c r="R1515" s="10">
        <v>2010</v>
      </c>
      <c r="S1515" s="10">
        <v>2350</v>
      </c>
      <c r="T1515" s="10">
        <v>1700</v>
      </c>
      <c r="U1515" s="10">
        <v>854</v>
      </c>
      <c r="V1515" s="10">
        <v>854</v>
      </c>
      <c r="W1515" s="10">
        <v>1220</v>
      </c>
      <c r="X1515" s="10">
        <v>974</v>
      </c>
    </row>
    <row r="1516" spans="1:25" s="43" customFormat="1" ht="16.5" customHeight="1" x14ac:dyDescent="0.25">
      <c r="A1516" s="3" t="s">
        <v>472</v>
      </c>
      <c r="B1516" s="4" t="s">
        <v>10</v>
      </c>
      <c r="C1516" s="3"/>
      <c r="D1516" s="10">
        <v>6150</v>
      </c>
      <c r="E1516" s="10">
        <v>6590</v>
      </c>
      <c r="F1516" s="10">
        <v>2580</v>
      </c>
      <c r="G1516" s="10">
        <v>9350</v>
      </c>
      <c r="H1516" s="10">
        <v>4542</v>
      </c>
      <c r="I1516" s="10">
        <v>12000</v>
      </c>
      <c r="J1516" s="10">
        <v>6739</v>
      </c>
      <c r="K1516" s="10">
        <v>5200</v>
      </c>
      <c r="L1516" s="10">
        <v>16840</v>
      </c>
      <c r="M1516" s="10">
        <v>12350</v>
      </c>
      <c r="N1516" s="10">
        <v>12634</v>
      </c>
      <c r="O1516" s="10">
        <v>8963</v>
      </c>
      <c r="P1516" s="10">
        <v>41054</v>
      </c>
      <c r="Q1516" s="10">
        <v>6342</v>
      </c>
      <c r="R1516" s="10">
        <v>2252</v>
      </c>
      <c r="S1516" s="10">
        <v>31</v>
      </c>
      <c r="T1516" s="10">
        <v>9031</v>
      </c>
      <c r="U1516" s="10"/>
      <c r="V1516" s="10"/>
      <c r="W1516" s="10">
        <v>13</v>
      </c>
      <c r="X1516" s="10"/>
    </row>
    <row r="1517" spans="1:25" s="43" customFormat="1" ht="16.5" customHeight="1" x14ac:dyDescent="0.25">
      <c r="A1517" s="3" t="s">
        <v>472</v>
      </c>
      <c r="B1517" s="3" t="s">
        <v>1183</v>
      </c>
      <c r="C1517" s="3"/>
      <c r="D1517" s="10"/>
      <c r="E1517" s="10"/>
      <c r="F1517" s="10"/>
      <c r="G1517" s="10"/>
      <c r="H1517" s="10"/>
      <c r="I1517" s="10"/>
      <c r="J1517" s="10"/>
      <c r="K1517" s="10"/>
      <c r="L1517" s="10"/>
      <c r="M1517" s="10"/>
      <c r="N1517" s="10"/>
      <c r="O1517" s="10"/>
      <c r="P1517" s="10"/>
      <c r="Q1517" s="10"/>
      <c r="R1517" s="10">
        <v>21120</v>
      </c>
      <c r="S1517" s="10">
        <v>24126</v>
      </c>
      <c r="T1517" s="10">
        <v>27216</v>
      </c>
      <c r="U1517" s="10">
        <v>55749</v>
      </c>
      <c r="V1517" s="10">
        <v>25338</v>
      </c>
      <c r="W1517" s="10">
        <v>45891</v>
      </c>
      <c r="X1517" s="10">
        <v>52903</v>
      </c>
    </row>
    <row r="1518" spans="1:25" s="43" customFormat="1" ht="16.5" customHeight="1" x14ac:dyDescent="0.25">
      <c r="A1518" s="3" t="s">
        <v>472</v>
      </c>
      <c r="B1518" s="3" t="s">
        <v>1184</v>
      </c>
      <c r="C1518" s="3"/>
      <c r="D1518" s="10"/>
      <c r="E1518" s="10"/>
      <c r="F1518" s="10">
        <v>5050</v>
      </c>
      <c r="G1518" s="10">
        <v>1673</v>
      </c>
      <c r="H1518" s="10">
        <v>20</v>
      </c>
      <c r="I1518" s="10"/>
      <c r="J1518" s="10"/>
      <c r="K1518" s="10">
        <v>9</v>
      </c>
      <c r="L1518" s="10">
        <v>3135</v>
      </c>
      <c r="M1518" s="10"/>
      <c r="N1518" s="10"/>
      <c r="O1518" s="10">
        <v>1500</v>
      </c>
      <c r="P1518" s="10"/>
      <c r="Q1518" s="10">
        <v>23869</v>
      </c>
      <c r="R1518" s="10">
        <v>13760</v>
      </c>
      <c r="S1518" s="10">
        <v>19473</v>
      </c>
      <c r="T1518" s="10">
        <v>15448</v>
      </c>
      <c r="U1518" s="10">
        <v>24326</v>
      </c>
      <c r="V1518" s="10">
        <v>22191</v>
      </c>
      <c r="W1518" s="10">
        <v>21159</v>
      </c>
      <c r="X1518" s="10">
        <v>13315</v>
      </c>
    </row>
    <row r="1519" spans="1:25" s="43" customFormat="1" ht="16.5" customHeight="1" x14ac:dyDescent="0.25">
      <c r="A1519" s="7" t="s">
        <v>958</v>
      </c>
      <c r="B1519" s="7" t="s">
        <v>958</v>
      </c>
      <c r="C1519" s="7"/>
      <c r="D1519" s="9">
        <f t="shared" ref="D1519:U1519" si="32">SUM(D1512:D1518)</f>
        <v>6150</v>
      </c>
      <c r="E1519" s="9">
        <f t="shared" si="32"/>
        <v>6590</v>
      </c>
      <c r="F1519" s="9">
        <f t="shared" si="32"/>
        <v>7630</v>
      </c>
      <c r="G1519" s="9">
        <f t="shared" si="32"/>
        <v>11023</v>
      </c>
      <c r="H1519" s="9">
        <f t="shared" si="32"/>
        <v>4562</v>
      </c>
      <c r="I1519" s="9">
        <f t="shared" si="32"/>
        <v>12000</v>
      </c>
      <c r="J1519" s="9">
        <f t="shared" si="32"/>
        <v>6739</v>
      </c>
      <c r="K1519" s="9">
        <f t="shared" si="32"/>
        <v>5349</v>
      </c>
      <c r="L1519" s="9">
        <f t="shared" si="32"/>
        <v>21475</v>
      </c>
      <c r="M1519" s="9">
        <f t="shared" si="32"/>
        <v>13940</v>
      </c>
      <c r="N1519" s="9">
        <f t="shared" si="32"/>
        <v>12634</v>
      </c>
      <c r="O1519" s="9">
        <f t="shared" si="32"/>
        <v>10463</v>
      </c>
      <c r="P1519" s="9">
        <f t="shared" si="32"/>
        <v>41824</v>
      </c>
      <c r="Q1519" s="9">
        <f t="shared" si="32"/>
        <v>30211</v>
      </c>
      <c r="R1519" s="9">
        <f t="shared" si="32"/>
        <v>43577</v>
      </c>
      <c r="S1519" s="9">
        <f t="shared" si="32"/>
        <v>47553</v>
      </c>
      <c r="T1519" s="9">
        <f t="shared" si="32"/>
        <v>58237</v>
      </c>
      <c r="U1519" s="9">
        <f t="shared" si="32"/>
        <v>95058</v>
      </c>
      <c r="V1519" s="9">
        <f t="shared" ref="V1519" si="33">SUM(V1512:V1518)</f>
        <v>52642</v>
      </c>
      <c r="W1519" s="9">
        <f>SUM(W1512:W1518)</f>
        <v>70156</v>
      </c>
      <c r="X1519" s="9">
        <f>SUM(X1511:X1518)</f>
        <v>67934</v>
      </c>
      <c r="Y1519" s="13" t="s">
        <v>936</v>
      </c>
    </row>
    <row r="1520" spans="1:25" s="43" customFormat="1" ht="16.5" customHeight="1" x14ac:dyDescent="0.25">
      <c r="A1520" s="3" t="s">
        <v>1342</v>
      </c>
      <c r="B1520" s="3" t="s">
        <v>1343</v>
      </c>
      <c r="C1520" s="3"/>
      <c r="D1520" s="12"/>
      <c r="E1520" s="12"/>
      <c r="F1520" s="12"/>
      <c r="G1520" s="12"/>
      <c r="H1520" s="12"/>
      <c r="I1520" s="12"/>
      <c r="J1520" s="12"/>
      <c r="K1520" s="12"/>
      <c r="L1520" s="12"/>
      <c r="M1520" s="12"/>
      <c r="N1520" s="12"/>
      <c r="O1520" s="12"/>
      <c r="P1520" s="12"/>
      <c r="Q1520" s="12"/>
      <c r="R1520" s="12">
        <v>2220</v>
      </c>
      <c r="S1520" s="12"/>
      <c r="T1520" s="12">
        <v>928</v>
      </c>
      <c r="U1520" s="12">
        <v>563</v>
      </c>
      <c r="V1520" s="12">
        <v>563</v>
      </c>
      <c r="W1520" s="12">
        <v>0</v>
      </c>
      <c r="X1520" s="12">
        <v>667</v>
      </c>
      <c r="Y1520" s="44"/>
    </row>
    <row r="1521" spans="1:25" s="43" customFormat="1" ht="16.5" customHeight="1" x14ac:dyDescent="0.25">
      <c r="A1521" s="7" t="s">
        <v>1669</v>
      </c>
      <c r="B1521" s="7" t="s">
        <v>1185</v>
      </c>
      <c r="C1521" s="7"/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>
        <v>2220</v>
      </c>
      <c r="S1521" s="9"/>
      <c r="T1521" s="9">
        <f>SUM(T1520)</f>
        <v>928</v>
      </c>
      <c r="U1521" s="9">
        <f>SUM(U1520)</f>
        <v>563</v>
      </c>
      <c r="V1521" s="9">
        <f>SUM(V1520)</f>
        <v>563</v>
      </c>
      <c r="W1521" s="9"/>
      <c r="X1521" s="9">
        <v>667</v>
      </c>
      <c r="Y1521" s="13" t="s">
        <v>936</v>
      </c>
    </row>
    <row r="1522" spans="1:25" s="43" customFormat="1" ht="16.5" customHeight="1" x14ac:dyDescent="0.25">
      <c r="A1522" s="3" t="s">
        <v>462</v>
      </c>
      <c r="B1522" s="3" t="s">
        <v>1564</v>
      </c>
      <c r="C1522" s="3"/>
      <c r="D1522" s="12"/>
      <c r="E1522" s="12"/>
      <c r="F1522" s="12"/>
      <c r="G1522" s="12"/>
      <c r="H1522" s="12"/>
      <c r="I1522" s="12"/>
      <c r="J1522" s="12"/>
      <c r="K1522" s="12"/>
      <c r="L1522" s="12"/>
      <c r="M1522" s="12"/>
      <c r="N1522" s="12"/>
      <c r="O1522" s="12"/>
      <c r="P1522" s="12"/>
      <c r="Q1522" s="12"/>
      <c r="R1522" s="12"/>
      <c r="S1522" s="12">
        <v>267</v>
      </c>
      <c r="T1522" s="12"/>
      <c r="U1522" s="12"/>
      <c r="V1522" s="12"/>
      <c r="W1522" s="12"/>
      <c r="X1522" s="12"/>
      <c r="Y1522" s="44"/>
    </row>
    <row r="1523" spans="1:25" s="43" customFormat="1" ht="16.5" customHeight="1" x14ac:dyDescent="0.25">
      <c r="A1523" s="3" t="s">
        <v>462</v>
      </c>
      <c r="B1523" s="5" t="s">
        <v>1765</v>
      </c>
      <c r="C1523" s="5" t="s">
        <v>1942</v>
      </c>
      <c r="D1523" s="10"/>
      <c r="E1523" s="10"/>
      <c r="F1523" s="10"/>
      <c r="G1523" s="10"/>
      <c r="H1523" s="10"/>
      <c r="I1523" s="10"/>
      <c r="J1523" s="10"/>
      <c r="K1523" s="10"/>
      <c r="L1523" s="10"/>
      <c r="M1523" s="10"/>
      <c r="N1523" s="10">
        <v>817</v>
      </c>
      <c r="O1523" s="10"/>
      <c r="P1523" s="10">
        <v>12000</v>
      </c>
      <c r="Q1523" s="10">
        <v>0</v>
      </c>
      <c r="R1523" s="10">
        <v>91947</v>
      </c>
      <c r="S1523" s="10">
        <v>33681</v>
      </c>
      <c r="T1523" s="10">
        <v>49657</v>
      </c>
      <c r="U1523" s="10">
        <v>94561</v>
      </c>
      <c r="V1523" s="10">
        <v>144061</v>
      </c>
      <c r="W1523" s="10">
        <v>119316</v>
      </c>
      <c r="X1523" s="10">
        <v>169245</v>
      </c>
    </row>
    <row r="1524" spans="1:25" s="43" customFormat="1" ht="16.5" customHeight="1" x14ac:dyDescent="0.25">
      <c r="A1524" s="3" t="s">
        <v>462</v>
      </c>
      <c r="B1524" s="5" t="s">
        <v>1612</v>
      </c>
      <c r="C1524" s="5"/>
      <c r="D1524" s="10"/>
      <c r="E1524" s="10"/>
      <c r="F1524" s="10"/>
      <c r="G1524" s="10"/>
      <c r="H1524" s="10"/>
      <c r="I1524" s="10"/>
      <c r="J1524" s="10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>
        <v>1656</v>
      </c>
      <c r="V1524" s="10">
        <v>1656</v>
      </c>
      <c r="W1524" s="10">
        <v>57055</v>
      </c>
      <c r="X1524" s="10">
        <v>21919</v>
      </c>
    </row>
    <row r="1525" spans="1:25" s="43" customFormat="1" ht="16.5" customHeight="1" x14ac:dyDescent="0.25">
      <c r="A1525" s="3" t="s">
        <v>462</v>
      </c>
      <c r="B1525" s="5" t="s">
        <v>1205</v>
      </c>
      <c r="C1525" s="5"/>
      <c r="D1525" s="10"/>
      <c r="E1525" s="10"/>
      <c r="F1525" s="10"/>
      <c r="G1525" s="10"/>
      <c r="H1525" s="10"/>
      <c r="I1525" s="10"/>
      <c r="J1525" s="10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>
        <v>60</v>
      </c>
    </row>
    <row r="1526" spans="1:25" s="43" customFormat="1" ht="16.5" customHeight="1" x14ac:dyDescent="0.25">
      <c r="A1526" s="3" t="s">
        <v>462</v>
      </c>
      <c r="B1526" s="5" t="s">
        <v>463</v>
      </c>
      <c r="C1526" s="5"/>
      <c r="D1526" s="10">
        <v>56436</v>
      </c>
      <c r="E1526" s="10">
        <v>60168</v>
      </c>
      <c r="F1526" s="10">
        <v>34756</v>
      </c>
      <c r="G1526" s="10">
        <v>15620</v>
      </c>
      <c r="H1526" s="10">
        <v>14154</v>
      </c>
      <c r="I1526" s="10">
        <v>43334</v>
      </c>
      <c r="J1526" s="10">
        <v>2900</v>
      </c>
      <c r="K1526" s="10">
        <v>36030</v>
      </c>
      <c r="L1526" s="10">
        <v>76270</v>
      </c>
      <c r="M1526" s="10">
        <v>50740</v>
      </c>
      <c r="N1526" s="10">
        <v>35807</v>
      </c>
      <c r="O1526" s="10">
        <v>54098</v>
      </c>
      <c r="P1526" s="10">
        <v>24420</v>
      </c>
      <c r="Q1526" s="10">
        <v>0</v>
      </c>
      <c r="R1526" s="10">
        <v>248681</v>
      </c>
      <c r="S1526" s="10">
        <v>190475</v>
      </c>
      <c r="T1526" s="10">
        <v>183601</v>
      </c>
      <c r="U1526" s="10">
        <v>249316</v>
      </c>
      <c r="V1526" s="10">
        <v>330763</v>
      </c>
      <c r="W1526" s="10">
        <v>387910</v>
      </c>
      <c r="X1526" s="10">
        <v>309888</v>
      </c>
    </row>
    <row r="1527" spans="1:25" s="43" customFormat="1" ht="16.5" customHeight="1" x14ac:dyDescent="0.25">
      <c r="A1527" s="3" t="s">
        <v>462</v>
      </c>
      <c r="B1527" s="5" t="s">
        <v>2858</v>
      </c>
      <c r="C1527" s="5"/>
      <c r="D1527" s="10"/>
      <c r="E1527" s="10"/>
      <c r="F1527" s="10"/>
      <c r="G1527" s="10"/>
      <c r="H1527" s="10"/>
      <c r="I1527" s="10"/>
      <c r="J1527" s="10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>
        <v>9000</v>
      </c>
    </row>
    <row r="1528" spans="1:25" s="43" customFormat="1" ht="16.5" customHeight="1" x14ac:dyDescent="0.25">
      <c r="A1528" s="3" t="s">
        <v>462</v>
      </c>
      <c r="B1528" s="5" t="s">
        <v>2859</v>
      </c>
      <c r="C1528" s="5"/>
      <c r="D1528" s="10"/>
      <c r="E1528" s="10"/>
      <c r="F1528" s="10"/>
      <c r="G1528" s="10"/>
      <c r="H1528" s="10"/>
      <c r="I1528" s="10"/>
      <c r="J1528" s="10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>
        <v>4000</v>
      </c>
    </row>
    <row r="1529" spans="1:25" s="43" customFormat="1" ht="16.5" customHeight="1" x14ac:dyDescent="0.25">
      <c r="A1529" s="3" t="s">
        <v>462</v>
      </c>
      <c r="B1529" s="5" t="s">
        <v>1187</v>
      </c>
      <c r="C1529" s="5"/>
      <c r="D1529" s="10">
        <v>12820</v>
      </c>
      <c r="E1529" s="10">
        <v>5200</v>
      </c>
      <c r="F1529" s="10">
        <v>4536</v>
      </c>
      <c r="G1529" s="10"/>
      <c r="H1529" s="10">
        <v>200</v>
      </c>
      <c r="I1529" s="10"/>
      <c r="J1529" s="10"/>
      <c r="K1529" s="10"/>
      <c r="L1529" s="10">
        <v>35313</v>
      </c>
      <c r="M1529" s="10">
        <v>43952</v>
      </c>
      <c r="N1529" s="10">
        <v>40100</v>
      </c>
      <c r="O1529" s="10"/>
      <c r="P1529" s="10"/>
      <c r="Q1529" s="10">
        <v>18000</v>
      </c>
      <c r="R1529" s="10">
        <v>10000</v>
      </c>
      <c r="S1529" s="10">
        <v>24722</v>
      </c>
      <c r="T1529" s="10">
        <v>168105</v>
      </c>
      <c r="U1529" s="10">
        <v>65697</v>
      </c>
      <c r="V1529" s="10">
        <v>107822</v>
      </c>
      <c r="W1529" s="10">
        <v>171706</v>
      </c>
      <c r="X1529" s="10">
        <v>188017</v>
      </c>
    </row>
    <row r="1530" spans="1:25" s="43" customFormat="1" ht="16.5" customHeight="1" x14ac:dyDescent="0.25">
      <c r="A1530" s="3" t="s">
        <v>462</v>
      </c>
      <c r="B1530" s="5" t="s">
        <v>1943</v>
      </c>
      <c r="C1530" s="5"/>
      <c r="D1530" s="10"/>
      <c r="E1530" s="10"/>
      <c r="F1530" s="10"/>
      <c r="G1530" s="10"/>
      <c r="H1530" s="10"/>
      <c r="I1530" s="10"/>
      <c r="J1530" s="10"/>
      <c r="K1530" s="10"/>
      <c r="L1530" s="10"/>
      <c r="M1530" s="10"/>
      <c r="N1530" s="10"/>
      <c r="O1530" s="10"/>
      <c r="P1530" s="10"/>
      <c r="Q1530" s="10"/>
      <c r="R1530" s="10"/>
      <c r="S1530" s="10">
        <v>1197</v>
      </c>
      <c r="T1530" s="10">
        <v>7800</v>
      </c>
      <c r="U1530" s="10">
        <v>6958</v>
      </c>
      <c r="V1530" s="10">
        <v>6958</v>
      </c>
      <c r="W1530" s="10">
        <v>732</v>
      </c>
      <c r="X1530" s="10">
        <v>198</v>
      </c>
    </row>
    <row r="1531" spans="1:25" s="43" customFormat="1" ht="16.5" customHeight="1" x14ac:dyDescent="0.25">
      <c r="A1531" s="3" t="s">
        <v>462</v>
      </c>
      <c r="B1531" s="5" t="s">
        <v>2860</v>
      </c>
      <c r="C1531" s="5"/>
      <c r="D1531" s="10"/>
      <c r="E1531" s="10"/>
      <c r="F1531" s="10"/>
      <c r="G1531" s="10"/>
      <c r="H1531" s="10"/>
      <c r="I1531" s="10"/>
      <c r="J1531" s="10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>
        <v>420</v>
      </c>
    </row>
    <row r="1532" spans="1:25" s="43" customFormat="1" ht="16.5" customHeight="1" x14ac:dyDescent="0.25">
      <c r="A1532" s="3" t="s">
        <v>462</v>
      </c>
      <c r="B1532" s="5" t="s">
        <v>464</v>
      </c>
      <c r="C1532" s="5"/>
      <c r="D1532" s="10"/>
      <c r="E1532" s="10"/>
      <c r="F1532" s="10"/>
      <c r="G1532" s="10"/>
      <c r="H1532" s="10"/>
      <c r="I1532" s="10"/>
      <c r="J1532" s="10"/>
      <c r="K1532" s="10"/>
      <c r="L1532" s="10"/>
      <c r="M1532" s="10"/>
      <c r="N1532" s="10">
        <v>5</v>
      </c>
      <c r="O1532" s="10"/>
      <c r="P1532" s="10"/>
      <c r="Q1532" s="10">
        <v>0</v>
      </c>
      <c r="R1532" s="10"/>
      <c r="S1532" s="10"/>
      <c r="T1532" s="10"/>
      <c r="U1532" s="10"/>
      <c r="V1532" s="10"/>
      <c r="W1532" s="10"/>
      <c r="X1532" s="10"/>
    </row>
    <row r="1533" spans="1:25" s="43" customFormat="1" ht="16.5" customHeight="1" x14ac:dyDescent="0.25">
      <c r="A1533" s="3" t="s">
        <v>462</v>
      </c>
      <c r="B1533" s="5" t="s">
        <v>465</v>
      </c>
      <c r="C1533" s="5"/>
      <c r="D1533" s="10"/>
      <c r="E1533" s="10"/>
      <c r="F1533" s="10"/>
      <c r="G1533" s="10"/>
      <c r="H1533" s="10"/>
      <c r="I1533" s="10"/>
      <c r="J1533" s="10"/>
      <c r="K1533" s="10"/>
      <c r="L1533" s="10"/>
      <c r="M1533" s="10"/>
      <c r="N1533" s="10">
        <v>100</v>
      </c>
      <c r="O1533" s="10"/>
      <c r="P1533" s="10"/>
      <c r="Q1533" s="10">
        <v>0</v>
      </c>
      <c r="R1533" s="10"/>
      <c r="S1533" s="10"/>
      <c r="T1533" s="10"/>
      <c r="U1533" s="10"/>
      <c r="V1533" s="10"/>
      <c r="W1533" s="10"/>
      <c r="X1533" s="10"/>
    </row>
    <row r="1534" spans="1:25" s="43" customFormat="1" ht="16.5" customHeight="1" x14ac:dyDescent="0.25">
      <c r="A1534" s="3" t="s">
        <v>462</v>
      </c>
      <c r="B1534" s="5" t="s">
        <v>466</v>
      </c>
      <c r="C1534" s="5"/>
      <c r="D1534" s="10">
        <v>37346</v>
      </c>
      <c r="E1534" s="10">
        <v>36790</v>
      </c>
      <c r="F1534" s="10">
        <v>63524</v>
      </c>
      <c r="G1534" s="10">
        <v>53734</v>
      </c>
      <c r="H1534" s="10">
        <v>40266</v>
      </c>
      <c r="I1534" s="10">
        <v>111662</v>
      </c>
      <c r="J1534" s="10">
        <v>1302</v>
      </c>
      <c r="K1534" s="10">
        <v>107100</v>
      </c>
      <c r="L1534" s="10">
        <v>76256</v>
      </c>
      <c r="M1534" s="10">
        <v>55567</v>
      </c>
      <c r="N1534" s="10">
        <v>36401</v>
      </c>
      <c r="O1534" s="10">
        <v>11531</v>
      </c>
      <c r="P1534" s="10">
        <v>15029</v>
      </c>
      <c r="Q1534" s="10">
        <v>20</v>
      </c>
      <c r="R1534" s="10">
        <v>58248</v>
      </c>
      <c r="S1534" s="10">
        <v>32576</v>
      </c>
      <c r="T1534" s="10">
        <v>156803</v>
      </c>
      <c r="U1534" s="10">
        <v>45030</v>
      </c>
      <c r="V1534" s="10">
        <v>95482</v>
      </c>
      <c r="W1534" s="10">
        <v>128099</v>
      </c>
      <c r="X1534" s="10">
        <v>75111</v>
      </c>
    </row>
    <row r="1535" spans="1:25" s="43" customFormat="1" ht="16.5" customHeight="1" x14ac:dyDescent="0.25">
      <c r="A1535" s="3" t="s">
        <v>462</v>
      </c>
      <c r="B1535" s="5" t="s">
        <v>467</v>
      </c>
      <c r="C1535" s="5"/>
      <c r="D1535" s="10"/>
      <c r="E1535" s="10"/>
      <c r="F1535" s="10"/>
      <c r="G1535" s="10">
        <v>1315</v>
      </c>
      <c r="H1535" s="10">
        <v>1913</v>
      </c>
      <c r="I1535" s="10"/>
      <c r="J1535" s="10"/>
      <c r="K1535" s="10"/>
      <c r="L1535" s="10">
        <v>500</v>
      </c>
      <c r="M1535" s="10">
        <v>4700</v>
      </c>
      <c r="N1535" s="10">
        <v>1550</v>
      </c>
      <c r="O1535" s="10"/>
      <c r="P1535" s="10"/>
      <c r="Q1535" s="10">
        <v>0</v>
      </c>
      <c r="R1535" s="10"/>
      <c r="S1535" s="10"/>
      <c r="T1535" s="10"/>
      <c r="U1535" s="10"/>
      <c r="V1535" s="10"/>
      <c r="W1535" s="10"/>
      <c r="X1535" s="10"/>
    </row>
    <row r="1536" spans="1:25" s="43" customFormat="1" ht="16.5" customHeight="1" x14ac:dyDescent="0.25">
      <c r="A1536" s="3" t="s">
        <v>462</v>
      </c>
      <c r="B1536" s="5" t="s">
        <v>468</v>
      </c>
      <c r="C1536" s="5"/>
      <c r="D1536" s="10">
        <v>111073</v>
      </c>
      <c r="E1536" s="10">
        <v>82842</v>
      </c>
      <c r="F1536" s="10">
        <v>54879</v>
      </c>
      <c r="G1536" s="10">
        <v>37103</v>
      </c>
      <c r="H1536" s="10">
        <v>34543</v>
      </c>
      <c r="I1536" s="10">
        <v>42460</v>
      </c>
      <c r="J1536" s="10">
        <v>13332</v>
      </c>
      <c r="K1536" s="10">
        <v>19995</v>
      </c>
      <c r="L1536" s="10">
        <v>50842</v>
      </c>
      <c r="M1536" s="10">
        <v>52800</v>
      </c>
      <c r="N1536" s="10">
        <v>24334</v>
      </c>
      <c r="O1536" s="10">
        <v>39843</v>
      </c>
      <c r="P1536" s="10">
        <v>37745</v>
      </c>
      <c r="Q1536" s="10">
        <v>3521</v>
      </c>
      <c r="R1536" s="10">
        <v>48590</v>
      </c>
      <c r="S1536" s="10">
        <v>53158</v>
      </c>
      <c r="T1536" s="10">
        <v>84164</v>
      </c>
      <c r="U1536" s="10">
        <v>98465</v>
      </c>
      <c r="V1536" s="10">
        <v>111399</v>
      </c>
      <c r="W1536" s="10">
        <v>132192</v>
      </c>
      <c r="X1536" s="10">
        <v>40466</v>
      </c>
    </row>
    <row r="1537" spans="1:25" s="43" customFormat="1" ht="16.5" customHeight="1" x14ac:dyDescent="0.25">
      <c r="A1537" s="3" t="s">
        <v>462</v>
      </c>
      <c r="B1537" s="5" t="s">
        <v>469</v>
      </c>
      <c r="C1537" s="5"/>
      <c r="D1537" s="10"/>
      <c r="E1537" s="10"/>
      <c r="F1537" s="10"/>
      <c r="G1537" s="10"/>
      <c r="H1537" s="10"/>
      <c r="I1537" s="10"/>
      <c r="J1537" s="10"/>
      <c r="K1537" s="10"/>
      <c r="L1537" s="10"/>
      <c r="M1537" s="10">
        <v>2500</v>
      </c>
      <c r="N1537" s="10"/>
      <c r="O1537" s="10"/>
      <c r="P1537" s="10"/>
      <c r="Q1537" s="10">
        <v>0</v>
      </c>
      <c r="R1537" s="10"/>
      <c r="S1537" s="10"/>
      <c r="T1537" s="10"/>
      <c r="U1537" s="10"/>
      <c r="V1537" s="10"/>
      <c r="W1537" s="10"/>
      <c r="X1537" s="10"/>
    </row>
    <row r="1538" spans="1:25" s="43" customFormat="1" ht="16.5" customHeight="1" x14ac:dyDescent="0.25">
      <c r="A1538" s="3" t="s">
        <v>462</v>
      </c>
      <c r="B1538" s="5" t="s">
        <v>1396</v>
      </c>
      <c r="C1538" s="5"/>
      <c r="D1538" s="10"/>
      <c r="E1538" s="10"/>
      <c r="F1538" s="10"/>
      <c r="G1538" s="10"/>
      <c r="H1538" s="10"/>
      <c r="I1538" s="10"/>
      <c r="J1538" s="10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>
        <v>2462</v>
      </c>
      <c r="U1538" s="10"/>
      <c r="V1538" s="10"/>
      <c r="W1538" s="10"/>
      <c r="X1538" s="10"/>
    </row>
    <row r="1539" spans="1:25" s="43" customFormat="1" ht="16.5" customHeight="1" x14ac:dyDescent="0.25">
      <c r="A1539" s="3" t="s">
        <v>462</v>
      </c>
      <c r="B1539" s="5" t="s">
        <v>1646</v>
      </c>
      <c r="C1539" s="5"/>
      <c r="D1539" s="10"/>
      <c r="E1539" s="10"/>
      <c r="F1539" s="10"/>
      <c r="G1539" s="10"/>
      <c r="H1539" s="10"/>
      <c r="I1539" s="10"/>
      <c r="J1539" s="10"/>
      <c r="K1539" s="10"/>
      <c r="L1539" s="10"/>
      <c r="M1539" s="10"/>
      <c r="N1539" s="10"/>
      <c r="O1539" s="10"/>
      <c r="P1539" s="10"/>
      <c r="Q1539" s="10"/>
      <c r="R1539" s="10">
        <v>2482</v>
      </c>
      <c r="S1539" s="10">
        <v>29072</v>
      </c>
      <c r="T1539" s="10">
        <v>4051</v>
      </c>
      <c r="U1539" s="10">
        <v>3753</v>
      </c>
      <c r="V1539" s="10">
        <v>3753</v>
      </c>
      <c r="W1539" s="10">
        <v>2282</v>
      </c>
      <c r="X1539" s="10">
        <v>4513</v>
      </c>
    </row>
    <row r="1540" spans="1:25" s="43" customFormat="1" ht="16.5" customHeight="1" x14ac:dyDescent="0.25">
      <c r="A1540" s="3" t="s">
        <v>462</v>
      </c>
      <c r="B1540" s="5" t="s">
        <v>470</v>
      </c>
      <c r="C1540" s="5"/>
      <c r="D1540" s="10">
        <v>9</v>
      </c>
      <c r="E1540" s="10">
        <v>1200</v>
      </c>
      <c r="F1540" s="10">
        <v>2000</v>
      </c>
      <c r="G1540" s="10">
        <v>700</v>
      </c>
      <c r="H1540" s="10">
        <v>20</v>
      </c>
      <c r="I1540" s="10"/>
      <c r="J1540" s="10"/>
      <c r="K1540" s="10"/>
      <c r="L1540" s="10">
        <v>10</v>
      </c>
      <c r="M1540" s="10"/>
      <c r="N1540" s="10"/>
      <c r="O1540" s="10">
        <v>7000</v>
      </c>
      <c r="P1540" s="10">
        <v>5000</v>
      </c>
      <c r="Q1540" s="10">
        <v>0</v>
      </c>
      <c r="R1540" s="10">
        <v>1500</v>
      </c>
      <c r="S1540" s="10"/>
      <c r="T1540" s="10">
        <v>5000</v>
      </c>
      <c r="U1540" s="10">
        <v>18000</v>
      </c>
      <c r="V1540" s="10">
        <v>9900</v>
      </c>
      <c r="W1540" s="10">
        <v>22005</v>
      </c>
      <c r="X1540" s="10">
        <v>43600</v>
      </c>
    </row>
    <row r="1541" spans="1:25" s="43" customFormat="1" ht="16.5" customHeight="1" x14ac:dyDescent="0.25">
      <c r="A1541" s="3" t="s">
        <v>462</v>
      </c>
      <c r="B1541" s="5" t="s">
        <v>471</v>
      </c>
      <c r="C1541" s="5"/>
      <c r="D1541" s="10">
        <v>5669</v>
      </c>
      <c r="E1541" s="10">
        <v>3390</v>
      </c>
      <c r="F1541" s="10">
        <v>888</v>
      </c>
      <c r="G1541" s="10">
        <v>2121</v>
      </c>
      <c r="H1541" s="10">
        <v>12157</v>
      </c>
      <c r="I1541" s="10">
        <v>30617</v>
      </c>
      <c r="J1541" s="10"/>
      <c r="K1541" s="10">
        <v>13803</v>
      </c>
      <c r="L1541" s="10">
        <v>26806</v>
      </c>
      <c r="M1541" s="10">
        <v>14504</v>
      </c>
      <c r="N1541" s="10">
        <v>52918</v>
      </c>
      <c r="O1541" s="10">
        <v>8000</v>
      </c>
      <c r="P1541" s="10">
        <v>12000</v>
      </c>
      <c r="Q1541" s="10">
        <v>67115</v>
      </c>
      <c r="R1541" s="10">
        <v>114583</v>
      </c>
      <c r="S1541" s="10">
        <v>73050</v>
      </c>
      <c r="T1541" s="10">
        <v>101707</v>
      </c>
      <c r="U1541" s="10">
        <v>72357</v>
      </c>
      <c r="V1541" s="10">
        <v>159191</v>
      </c>
      <c r="W1541" s="10">
        <v>85321</v>
      </c>
      <c r="X1541" s="10">
        <v>92087</v>
      </c>
    </row>
    <row r="1542" spans="1:25" s="43" customFormat="1" ht="16.5" customHeight="1" x14ac:dyDescent="0.25">
      <c r="A1542" s="3" t="s">
        <v>462</v>
      </c>
      <c r="B1542" s="5" t="s">
        <v>1565</v>
      </c>
      <c r="C1542" s="5"/>
      <c r="D1542" s="10"/>
      <c r="E1542" s="10"/>
      <c r="F1542" s="10"/>
      <c r="G1542" s="10"/>
      <c r="H1542" s="10"/>
      <c r="I1542" s="10"/>
      <c r="J1542" s="10"/>
      <c r="K1542" s="10"/>
      <c r="L1542" s="10"/>
      <c r="M1542" s="10"/>
      <c r="N1542" s="10"/>
      <c r="O1542" s="10"/>
      <c r="P1542" s="10"/>
      <c r="Q1542" s="10"/>
      <c r="R1542" s="10"/>
      <c r="S1542" s="10">
        <v>1762</v>
      </c>
      <c r="T1542" s="10"/>
      <c r="U1542" s="10">
        <v>167</v>
      </c>
      <c r="V1542" s="10">
        <v>167</v>
      </c>
      <c r="W1542" s="10">
        <v>1460</v>
      </c>
      <c r="X1542" s="10">
        <v>3304</v>
      </c>
    </row>
    <row r="1543" spans="1:25" s="43" customFormat="1" ht="16.5" customHeight="1" x14ac:dyDescent="0.25">
      <c r="A1543" s="3" t="s">
        <v>462</v>
      </c>
      <c r="B1543" s="5" t="s">
        <v>10</v>
      </c>
      <c r="C1543" s="5"/>
      <c r="D1543" s="10">
        <v>2295</v>
      </c>
      <c r="E1543" s="10">
        <v>1620</v>
      </c>
      <c r="F1543" s="10">
        <v>450</v>
      </c>
      <c r="G1543" s="10">
        <v>3601</v>
      </c>
      <c r="H1543" s="10">
        <v>10</v>
      </c>
      <c r="I1543" s="10">
        <v>25</v>
      </c>
      <c r="J1543" s="10"/>
      <c r="K1543" s="10"/>
      <c r="L1543" s="10">
        <v>5365</v>
      </c>
      <c r="M1543" s="10">
        <v>12</v>
      </c>
      <c r="N1543" s="10">
        <v>684</v>
      </c>
      <c r="O1543" s="10">
        <v>1000</v>
      </c>
      <c r="P1543" s="10">
        <v>10000</v>
      </c>
      <c r="Q1543" s="10">
        <v>0</v>
      </c>
      <c r="R1543" s="10"/>
      <c r="S1543" s="10"/>
      <c r="T1543" s="10">
        <v>1200</v>
      </c>
      <c r="U1543" s="10">
        <v>1144</v>
      </c>
      <c r="V1543" s="10">
        <v>5046</v>
      </c>
      <c r="W1543" s="10">
        <v>1232</v>
      </c>
      <c r="X1543" s="10">
        <v>15</v>
      </c>
    </row>
    <row r="1544" spans="1:25" s="43" customFormat="1" ht="16.5" customHeight="1" x14ac:dyDescent="0.25">
      <c r="A1544" s="3" t="s">
        <v>462</v>
      </c>
      <c r="B1544" s="5" t="s">
        <v>1188</v>
      </c>
      <c r="C1544" s="5"/>
      <c r="D1544" s="10"/>
      <c r="E1544" s="10"/>
      <c r="F1544" s="10"/>
      <c r="G1544" s="10"/>
      <c r="H1544" s="10"/>
      <c r="I1544" s="10"/>
      <c r="J1544" s="10"/>
      <c r="K1544" s="10"/>
      <c r="L1544" s="10"/>
      <c r="M1544" s="10"/>
      <c r="N1544" s="10"/>
      <c r="O1544" s="10"/>
      <c r="P1544" s="10"/>
      <c r="Q1544" s="10"/>
      <c r="R1544" s="10">
        <v>2456</v>
      </c>
      <c r="S1544" s="10">
        <v>1500</v>
      </c>
      <c r="T1544" s="10">
        <v>1715</v>
      </c>
      <c r="U1544" s="10">
        <v>772</v>
      </c>
      <c r="V1544" s="10">
        <v>612</v>
      </c>
      <c r="W1544" s="10">
        <v>2100</v>
      </c>
      <c r="X1544" s="10">
        <v>858</v>
      </c>
    </row>
    <row r="1545" spans="1:25" s="43" customFormat="1" ht="16.5" customHeight="1" x14ac:dyDescent="0.25">
      <c r="A1545" s="7" t="s">
        <v>959</v>
      </c>
      <c r="B1545" s="7" t="s">
        <v>959</v>
      </c>
      <c r="C1545" s="7"/>
      <c r="D1545" s="9">
        <f t="shared" ref="D1545:U1545" si="34">SUM(D1522:D1544)</f>
        <v>225648</v>
      </c>
      <c r="E1545" s="9">
        <f t="shared" si="34"/>
        <v>191210</v>
      </c>
      <c r="F1545" s="9">
        <f t="shared" si="34"/>
        <v>161033</v>
      </c>
      <c r="G1545" s="9">
        <f t="shared" si="34"/>
        <v>114194</v>
      </c>
      <c r="H1545" s="9">
        <f t="shared" si="34"/>
        <v>103263</v>
      </c>
      <c r="I1545" s="9">
        <f t="shared" si="34"/>
        <v>228098</v>
      </c>
      <c r="J1545" s="9">
        <f t="shared" si="34"/>
        <v>17534</v>
      </c>
      <c r="K1545" s="9">
        <f t="shared" si="34"/>
        <v>176928</v>
      </c>
      <c r="L1545" s="9">
        <f t="shared" si="34"/>
        <v>271362</v>
      </c>
      <c r="M1545" s="9">
        <f t="shared" si="34"/>
        <v>224775</v>
      </c>
      <c r="N1545" s="9">
        <f t="shared" si="34"/>
        <v>192716</v>
      </c>
      <c r="O1545" s="9">
        <f t="shared" si="34"/>
        <v>121472</v>
      </c>
      <c r="P1545" s="9">
        <f t="shared" si="34"/>
        <v>116194</v>
      </c>
      <c r="Q1545" s="9">
        <f t="shared" si="34"/>
        <v>88656</v>
      </c>
      <c r="R1545" s="9">
        <f>SUM(R1522:R1544)</f>
        <v>578487</v>
      </c>
      <c r="S1545" s="9">
        <f t="shared" si="34"/>
        <v>441460</v>
      </c>
      <c r="T1545" s="9">
        <f t="shared" si="34"/>
        <v>766265</v>
      </c>
      <c r="U1545" s="9">
        <f t="shared" si="34"/>
        <v>657876</v>
      </c>
      <c r="V1545" s="9">
        <f t="shared" ref="V1545" si="35">SUM(V1522:V1544)</f>
        <v>976810</v>
      </c>
      <c r="W1545" s="9">
        <f>SUM(W1522:W1544)</f>
        <v>1111410</v>
      </c>
      <c r="X1545" s="9">
        <f>SUM(X1522:X1544)</f>
        <v>962701</v>
      </c>
      <c r="Y1545" s="13" t="s">
        <v>936</v>
      </c>
    </row>
    <row r="1546" spans="1:25" s="43" customFormat="1" ht="16.5" customHeight="1" x14ac:dyDescent="0.25">
      <c r="A1546" s="3" t="s">
        <v>427</v>
      </c>
      <c r="B1546" s="3" t="s">
        <v>100</v>
      </c>
      <c r="C1546" s="3"/>
      <c r="D1546" s="12"/>
      <c r="E1546" s="12"/>
      <c r="F1546" s="12"/>
      <c r="G1546" s="12"/>
      <c r="H1546" s="12"/>
      <c r="I1546" s="12"/>
      <c r="J1546" s="12"/>
      <c r="K1546" s="12"/>
      <c r="L1546" s="12"/>
      <c r="M1546" s="12"/>
      <c r="N1546" s="12"/>
      <c r="O1546" s="12"/>
      <c r="P1546" s="12"/>
      <c r="Q1546" s="12"/>
      <c r="R1546" s="12"/>
      <c r="S1546" s="12"/>
      <c r="T1546" s="12"/>
      <c r="U1546" s="12"/>
      <c r="V1546" s="12"/>
      <c r="W1546" s="12">
        <v>15</v>
      </c>
      <c r="X1546" s="12"/>
      <c r="Y1546" s="44"/>
    </row>
    <row r="1547" spans="1:25" s="43" customFormat="1" ht="16.5" customHeight="1" x14ac:dyDescent="0.25">
      <c r="A1547" s="3" t="s">
        <v>427</v>
      </c>
      <c r="B1547" s="3" t="s">
        <v>2213</v>
      </c>
      <c r="C1547" s="3"/>
      <c r="D1547" s="12"/>
      <c r="E1547" s="12"/>
      <c r="F1547" s="12"/>
      <c r="G1547" s="12"/>
      <c r="H1547" s="12"/>
      <c r="I1547" s="12"/>
      <c r="J1547" s="12"/>
      <c r="K1547" s="12"/>
      <c r="L1547" s="12"/>
      <c r="M1547" s="12"/>
      <c r="N1547" s="12"/>
      <c r="O1547" s="12"/>
      <c r="P1547" s="12"/>
      <c r="Q1547" s="12"/>
      <c r="R1547" s="12"/>
      <c r="S1547" s="12"/>
      <c r="T1547" s="12"/>
      <c r="U1547" s="12"/>
      <c r="V1547" s="12"/>
      <c r="W1547" s="12"/>
      <c r="X1547" s="12">
        <v>10</v>
      </c>
      <c r="Y1547" s="44"/>
    </row>
    <row r="1548" spans="1:25" s="43" customFormat="1" ht="16.5" customHeight="1" x14ac:dyDescent="0.25">
      <c r="A1548" s="3" t="s">
        <v>427</v>
      </c>
      <c r="B1548" s="3" t="s">
        <v>2862</v>
      </c>
      <c r="C1548" s="3"/>
      <c r="D1548" s="12"/>
      <c r="E1548" s="12"/>
      <c r="F1548" s="12"/>
      <c r="G1548" s="12"/>
      <c r="H1548" s="12"/>
      <c r="I1548" s="12"/>
      <c r="J1548" s="12"/>
      <c r="K1548" s="12"/>
      <c r="L1548" s="12"/>
      <c r="M1548" s="12"/>
      <c r="N1548" s="12"/>
      <c r="O1548" s="12"/>
      <c r="P1548" s="12"/>
      <c r="Q1548" s="12"/>
      <c r="R1548" s="12"/>
      <c r="S1548" s="12"/>
      <c r="T1548" s="12"/>
      <c r="U1548" s="12"/>
      <c r="V1548" s="12"/>
      <c r="W1548" s="12"/>
      <c r="X1548" s="12">
        <v>200</v>
      </c>
      <c r="Y1548" s="44"/>
    </row>
    <row r="1549" spans="1:25" s="43" customFormat="1" ht="16.5" customHeight="1" x14ac:dyDescent="0.25">
      <c r="A1549" s="3" t="s">
        <v>427</v>
      </c>
      <c r="B1549" s="5" t="s">
        <v>425</v>
      </c>
      <c r="C1549" s="5"/>
      <c r="D1549" s="10"/>
      <c r="E1549" s="10"/>
      <c r="F1549" s="10"/>
      <c r="G1549" s="10"/>
      <c r="H1549" s="10"/>
      <c r="I1549" s="10"/>
      <c r="J1549" s="10"/>
      <c r="K1549" s="10"/>
      <c r="L1549" s="10"/>
      <c r="M1549" s="10"/>
      <c r="N1549" s="10">
        <v>1</v>
      </c>
      <c r="O1549" s="10"/>
      <c r="P1549" s="10"/>
      <c r="Q1549" s="10">
        <v>0</v>
      </c>
      <c r="R1549" s="10"/>
      <c r="S1549" s="10"/>
      <c r="T1549" s="10"/>
      <c r="U1549" s="10"/>
      <c r="V1549" s="10"/>
      <c r="W1549" s="10"/>
      <c r="X1549" s="10"/>
    </row>
    <row r="1550" spans="1:25" s="43" customFormat="1" ht="16.5" customHeight="1" x14ac:dyDescent="0.25">
      <c r="A1550" s="3" t="s">
        <v>427</v>
      </c>
      <c r="B1550" s="5" t="s">
        <v>426</v>
      </c>
      <c r="C1550" s="5"/>
      <c r="D1550" s="10"/>
      <c r="E1550" s="10"/>
      <c r="F1550" s="10"/>
      <c r="G1550" s="10"/>
      <c r="H1550" s="10"/>
      <c r="I1550" s="10"/>
      <c r="J1550" s="10"/>
      <c r="K1550" s="10"/>
      <c r="L1550" s="10"/>
      <c r="M1550" s="10"/>
      <c r="N1550" s="10"/>
      <c r="O1550" s="10"/>
      <c r="P1550" s="10"/>
      <c r="Q1550" s="10">
        <v>0</v>
      </c>
      <c r="R1550" s="10"/>
      <c r="S1550" s="10"/>
      <c r="T1550" s="10"/>
      <c r="U1550" s="10"/>
      <c r="V1550" s="10"/>
      <c r="W1550" s="10"/>
      <c r="X1550" s="10"/>
    </row>
    <row r="1551" spans="1:25" s="43" customFormat="1" ht="16.5" customHeight="1" x14ac:dyDescent="0.25">
      <c r="A1551" s="3" t="s">
        <v>427</v>
      </c>
      <c r="B1551" s="5" t="s">
        <v>1189</v>
      </c>
      <c r="C1551" s="5"/>
      <c r="D1551" s="10"/>
      <c r="E1551" s="10"/>
      <c r="F1551" s="10"/>
      <c r="G1551" s="10"/>
      <c r="H1551" s="10"/>
      <c r="I1551" s="10"/>
      <c r="J1551" s="10"/>
      <c r="K1551" s="10"/>
      <c r="L1551" s="10"/>
      <c r="M1551" s="10"/>
      <c r="N1551" s="10"/>
      <c r="O1551" s="10"/>
      <c r="P1551" s="10"/>
      <c r="Q1551" s="10"/>
      <c r="R1551" s="10">
        <v>20</v>
      </c>
      <c r="S1551" s="10">
        <v>20</v>
      </c>
      <c r="T1551" s="10"/>
      <c r="U1551" s="10">
        <v>50</v>
      </c>
      <c r="V1551" s="10">
        <v>50</v>
      </c>
      <c r="W1551" s="10"/>
      <c r="X1551" s="10"/>
    </row>
    <row r="1552" spans="1:25" s="43" customFormat="1" ht="16.5" customHeight="1" x14ac:dyDescent="0.25">
      <c r="A1552" s="3" t="s">
        <v>427</v>
      </c>
      <c r="B1552" s="5" t="s">
        <v>10</v>
      </c>
      <c r="C1552" s="5"/>
      <c r="D1552" s="10"/>
      <c r="E1552" s="10">
        <v>25200</v>
      </c>
      <c r="F1552" s="10">
        <v>13150</v>
      </c>
      <c r="G1552" s="10">
        <v>13150</v>
      </c>
      <c r="H1552" s="10">
        <v>500</v>
      </c>
      <c r="I1552" s="10">
        <v>12385</v>
      </c>
      <c r="J1552" s="10"/>
      <c r="K1552" s="10">
        <v>50</v>
      </c>
      <c r="L1552" s="10">
        <v>200</v>
      </c>
      <c r="M1552" s="10">
        <v>5553</v>
      </c>
      <c r="N1552" s="10">
        <v>2804</v>
      </c>
      <c r="O1552" s="10"/>
      <c r="P1552" s="10">
        <v>30</v>
      </c>
      <c r="Q1552" s="10">
        <v>0</v>
      </c>
      <c r="R1552" s="10">
        <v>27</v>
      </c>
      <c r="S1552" s="10">
        <v>4200</v>
      </c>
      <c r="T1552" s="10">
        <v>2190</v>
      </c>
      <c r="U1552" s="10"/>
      <c r="V1552" s="10">
        <v>1041</v>
      </c>
      <c r="W1552" s="10">
        <v>1125</v>
      </c>
      <c r="X1552" s="10"/>
    </row>
    <row r="1553" spans="1:25" s="43" customFormat="1" ht="16.5" customHeight="1" x14ac:dyDescent="0.25">
      <c r="A1553" s="3" t="s">
        <v>427</v>
      </c>
      <c r="B1553" s="5" t="s">
        <v>2861</v>
      </c>
      <c r="C1553" s="5"/>
      <c r="D1553" s="10"/>
      <c r="E1553" s="10"/>
      <c r="F1553" s="10"/>
      <c r="G1553" s="10"/>
      <c r="H1553" s="10"/>
      <c r="I1553" s="10"/>
      <c r="J1553" s="10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>
        <v>800</v>
      </c>
    </row>
    <row r="1554" spans="1:25" s="43" customFormat="1" ht="16.5" customHeight="1" x14ac:dyDescent="0.25">
      <c r="A1554" s="3" t="s">
        <v>427</v>
      </c>
      <c r="B1554" s="5" t="s">
        <v>1190</v>
      </c>
      <c r="C1554" s="5"/>
      <c r="D1554" s="10"/>
      <c r="E1554" s="10"/>
      <c r="F1554" s="10"/>
      <c r="G1554" s="10"/>
      <c r="H1554" s="10"/>
      <c r="I1554" s="10"/>
      <c r="J1554" s="10"/>
      <c r="K1554" s="10"/>
      <c r="L1554" s="10"/>
      <c r="M1554" s="10"/>
      <c r="N1554" s="10"/>
      <c r="O1554" s="10"/>
      <c r="P1554" s="10"/>
      <c r="Q1554" s="10"/>
      <c r="R1554" s="10">
        <v>1800</v>
      </c>
      <c r="S1554" s="10">
        <v>3500</v>
      </c>
      <c r="T1554" s="10"/>
      <c r="U1554" s="10"/>
      <c r="V1554" s="10"/>
      <c r="W1554" s="10"/>
      <c r="X1554" s="10"/>
    </row>
    <row r="1555" spans="1:25" s="43" customFormat="1" ht="16.5" customHeight="1" x14ac:dyDescent="0.25">
      <c r="A1555" s="7" t="s">
        <v>960</v>
      </c>
      <c r="B1555" s="7" t="s">
        <v>960</v>
      </c>
      <c r="C1555" s="7"/>
      <c r="D1555" s="9">
        <f t="shared" ref="D1555:U1555" si="36">SUM(D1549:D1554)</f>
        <v>0</v>
      </c>
      <c r="E1555" s="9">
        <f t="shared" si="36"/>
        <v>25200</v>
      </c>
      <c r="F1555" s="9">
        <f t="shared" si="36"/>
        <v>13150</v>
      </c>
      <c r="G1555" s="9">
        <f t="shared" si="36"/>
        <v>13150</v>
      </c>
      <c r="H1555" s="9">
        <f t="shared" si="36"/>
        <v>500</v>
      </c>
      <c r="I1555" s="9">
        <f t="shared" si="36"/>
        <v>12385</v>
      </c>
      <c r="J1555" s="9">
        <f t="shared" si="36"/>
        <v>0</v>
      </c>
      <c r="K1555" s="9">
        <f t="shared" si="36"/>
        <v>50</v>
      </c>
      <c r="L1555" s="9">
        <f t="shared" si="36"/>
        <v>200</v>
      </c>
      <c r="M1555" s="9">
        <f t="shared" si="36"/>
        <v>5553</v>
      </c>
      <c r="N1555" s="9">
        <f t="shared" si="36"/>
        <v>2805</v>
      </c>
      <c r="O1555" s="9">
        <f t="shared" si="36"/>
        <v>0</v>
      </c>
      <c r="P1555" s="9">
        <f t="shared" si="36"/>
        <v>30</v>
      </c>
      <c r="Q1555" s="9">
        <f t="shared" si="36"/>
        <v>0</v>
      </c>
      <c r="R1555" s="9">
        <f t="shared" si="36"/>
        <v>1847</v>
      </c>
      <c r="S1555" s="9">
        <f t="shared" si="36"/>
        <v>7720</v>
      </c>
      <c r="T1555" s="9">
        <f t="shared" si="36"/>
        <v>2190</v>
      </c>
      <c r="U1555" s="9">
        <f t="shared" si="36"/>
        <v>50</v>
      </c>
      <c r="V1555" s="9">
        <f t="shared" ref="V1555" si="37">SUM(V1549:V1554)</f>
        <v>1091</v>
      </c>
      <c r="W1555" s="9">
        <f>SUM(W1546:W1554)</f>
        <v>1140</v>
      </c>
      <c r="X1555" s="9">
        <f>SUM(X1546:X1554)</f>
        <v>1010</v>
      </c>
      <c r="Y1555" s="13" t="s">
        <v>936</v>
      </c>
    </row>
    <row r="1556" spans="1:25" s="43" customFormat="1" ht="16.5" customHeight="1" x14ac:dyDescent="0.25">
      <c r="A1556" s="3" t="s">
        <v>473</v>
      </c>
      <c r="B1556" s="3" t="s">
        <v>1205</v>
      </c>
      <c r="C1556" s="3"/>
      <c r="D1556" s="12"/>
      <c r="E1556" s="12"/>
      <c r="F1556" s="12"/>
      <c r="G1556" s="12"/>
      <c r="H1556" s="12"/>
      <c r="I1556" s="12"/>
      <c r="J1556" s="12"/>
      <c r="K1556" s="12"/>
      <c r="L1556" s="12"/>
      <c r="M1556" s="12"/>
      <c r="N1556" s="12"/>
      <c r="O1556" s="12"/>
      <c r="P1556" s="12"/>
      <c r="Q1556" s="12"/>
      <c r="R1556" s="12"/>
      <c r="S1556" s="12"/>
      <c r="T1556" s="12"/>
      <c r="U1556" s="12"/>
      <c r="V1556" s="12"/>
      <c r="W1556" s="12"/>
      <c r="X1556" s="12">
        <v>150</v>
      </c>
      <c r="Y1556" s="44"/>
    </row>
    <row r="1557" spans="1:25" s="43" customFormat="1" ht="16.5" customHeight="1" x14ac:dyDescent="0.25">
      <c r="A1557" s="3" t="s">
        <v>473</v>
      </c>
      <c r="B1557" s="4" t="s">
        <v>10</v>
      </c>
      <c r="C1557" s="3"/>
      <c r="D1557" s="10"/>
      <c r="E1557" s="10"/>
      <c r="F1557" s="10"/>
      <c r="G1557" s="10"/>
      <c r="H1557" s="10"/>
      <c r="I1557" s="10"/>
      <c r="J1557" s="10"/>
      <c r="K1557" s="10"/>
      <c r="L1557" s="10"/>
      <c r="M1557" s="10"/>
      <c r="N1557" s="10">
        <v>1200</v>
      </c>
      <c r="O1557" s="10"/>
      <c r="P1557" s="10"/>
      <c r="Q1557" s="10">
        <v>0</v>
      </c>
      <c r="R1557" s="10"/>
      <c r="S1557" s="10">
        <v>100</v>
      </c>
      <c r="T1557" s="10">
        <v>50</v>
      </c>
      <c r="U1557" s="10"/>
      <c r="V1557" s="10">
        <v>350</v>
      </c>
      <c r="W1557" s="10">
        <v>100</v>
      </c>
      <c r="X1557" s="10"/>
    </row>
    <row r="1558" spans="1:25" s="43" customFormat="1" ht="16.5" customHeight="1" x14ac:dyDescent="0.25">
      <c r="A1558" s="7" t="s">
        <v>961</v>
      </c>
      <c r="B1558" s="7" t="s">
        <v>961</v>
      </c>
      <c r="C1558" s="7"/>
      <c r="D1558" s="9">
        <f t="shared" ref="D1558:U1558" si="38">SUM(D1557:D1557)</f>
        <v>0</v>
      </c>
      <c r="E1558" s="9">
        <f t="shared" si="38"/>
        <v>0</v>
      </c>
      <c r="F1558" s="9">
        <f t="shared" si="38"/>
        <v>0</v>
      </c>
      <c r="G1558" s="9">
        <f t="shared" si="38"/>
        <v>0</v>
      </c>
      <c r="H1558" s="9">
        <f t="shared" si="38"/>
        <v>0</v>
      </c>
      <c r="I1558" s="9">
        <f t="shared" si="38"/>
        <v>0</v>
      </c>
      <c r="J1558" s="9">
        <f t="shared" si="38"/>
        <v>0</v>
      </c>
      <c r="K1558" s="9">
        <f t="shared" si="38"/>
        <v>0</v>
      </c>
      <c r="L1558" s="9">
        <f t="shared" si="38"/>
        <v>0</v>
      </c>
      <c r="M1558" s="9">
        <f t="shared" si="38"/>
        <v>0</v>
      </c>
      <c r="N1558" s="9">
        <f t="shared" si="38"/>
        <v>1200</v>
      </c>
      <c r="O1558" s="9">
        <f t="shared" si="38"/>
        <v>0</v>
      </c>
      <c r="P1558" s="9">
        <f t="shared" si="38"/>
        <v>0</v>
      </c>
      <c r="Q1558" s="9">
        <f t="shared" si="38"/>
        <v>0</v>
      </c>
      <c r="R1558" s="9">
        <f t="shared" si="38"/>
        <v>0</v>
      </c>
      <c r="S1558" s="9">
        <f t="shared" si="38"/>
        <v>100</v>
      </c>
      <c r="T1558" s="9">
        <f t="shared" si="38"/>
        <v>50</v>
      </c>
      <c r="U1558" s="9">
        <f t="shared" si="38"/>
        <v>0</v>
      </c>
      <c r="V1558" s="9">
        <f t="shared" ref="V1558" si="39">SUM(V1557:V1557)</f>
        <v>350</v>
      </c>
      <c r="W1558" s="9">
        <v>100</v>
      </c>
      <c r="X1558" s="9">
        <v>150</v>
      </c>
      <c r="Y1558" s="13" t="s">
        <v>936</v>
      </c>
    </row>
    <row r="1559" spans="1:25" s="43" customFormat="1" ht="16.5" customHeight="1" x14ac:dyDescent="0.25">
      <c r="A1559" s="3" t="s">
        <v>2495</v>
      </c>
      <c r="B1559" s="3" t="s">
        <v>10</v>
      </c>
      <c r="C1559" s="3"/>
      <c r="D1559" s="12"/>
      <c r="E1559" s="12"/>
      <c r="F1559" s="12"/>
      <c r="G1559" s="12"/>
      <c r="H1559" s="12"/>
      <c r="I1559" s="12"/>
      <c r="J1559" s="12"/>
      <c r="K1559" s="12"/>
      <c r="L1559" s="12"/>
      <c r="M1559" s="12"/>
      <c r="N1559" s="12"/>
      <c r="O1559" s="12"/>
      <c r="P1559" s="12"/>
      <c r="Q1559" s="12"/>
      <c r="R1559" s="12"/>
      <c r="S1559" s="12"/>
      <c r="T1559" s="12">
        <v>400</v>
      </c>
      <c r="U1559" s="12"/>
      <c r="V1559" s="12"/>
      <c r="W1559" s="12"/>
      <c r="X1559" s="12"/>
      <c r="Y1559" s="44"/>
    </row>
    <row r="1560" spans="1:25" s="43" customFormat="1" ht="16.5" customHeight="1" x14ac:dyDescent="0.25">
      <c r="A1560" s="7" t="s">
        <v>1393</v>
      </c>
      <c r="B1560" s="7" t="s">
        <v>1192</v>
      </c>
      <c r="C1560" s="7"/>
      <c r="D1560" s="9">
        <f t="shared" ref="D1560:U1560" si="40">SUM(D1557)</f>
        <v>0</v>
      </c>
      <c r="E1560" s="9">
        <f t="shared" si="40"/>
        <v>0</v>
      </c>
      <c r="F1560" s="9">
        <f t="shared" si="40"/>
        <v>0</v>
      </c>
      <c r="G1560" s="9">
        <f t="shared" si="40"/>
        <v>0</v>
      </c>
      <c r="H1560" s="9">
        <f t="shared" si="40"/>
        <v>0</v>
      </c>
      <c r="I1560" s="9">
        <f t="shared" si="40"/>
        <v>0</v>
      </c>
      <c r="J1560" s="9">
        <f t="shared" si="40"/>
        <v>0</v>
      </c>
      <c r="K1560" s="9">
        <f t="shared" si="40"/>
        <v>0</v>
      </c>
      <c r="L1560" s="9">
        <f t="shared" si="40"/>
        <v>0</v>
      </c>
      <c r="M1560" s="9">
        <f t="shared" si="40"/>
        <v>0</v>
      </c>
      <c r="N1560" s="9">
        <f t="shared" si="40"/>
        <v>1200</v>
      </c>
      <c r="O1560" s="9">
        <f t="shared" si="40"/>
        <v>0</v>
      </c>
      <c r="P1560" s="9">
        <f t="shared" si="40"/>
        <v>0</v>
      </c>
      <c r="Q1560" s="9">
        <f t="shared" si="40"/>
        <v>0</v>
      </c>
      <c r="R1560" s="9">
        <f t="shared" si="40"/>
        <v>0</v>
      </c>
      <c r="S1560" s="9">
        <f t="shared" si="40"/>
        <v>100</v>
      </c>
      <c r="T1560" s="9">
        <f t="shared" si="40"/>
        <v>50</v>
      </c>
      <c r="U1560" s="9">
        <f t="shared" si="40"/>
        <v>0</v>
      </c>
      <c r="V1560" s="9"/>
      <c r="W1560" s="9"/>
      <c r="X1560" s="9"/>
      <c r="Y1560" s="13" t="s">
        <v>936</v>
      </c>
    </row>
    <row r="1561" spans="1:25" s="43" customFormat="1" ht="16.5" customHeight="1" x14ac:dyDescent="0.25">
      <c r="A1561" s="3" t="s">
        <v>116</v>
      </c>
      <c r="B1561" s="3" t="s">
        <v>1394</v>
      </c>
      <c r="C1561" s="3"/>
      <c r="D1561" s="12">
        <v>2000</v>
      </c>
      <c r="E1561" s="12"/>
      <c r="F1561" s="12"/>
      <c r="G1561" s="12">
        <v>100</v>
      </c>
      <c r="H1561" s="12">
        <v>2000</v>
      </c>
      <c r="I1561" s="12"/>
      <c r="J1561" s="12"/>
      <c r="K1561" s="12"/>
      <c r="L1561" s="12">
        <v>550</v>
      </c>
      <c r="M1561" s="12">
        <v>300</v>
      </c>
      <c r="N1561" s="12"/>
      <c r="O1561" s="12"/>
      <c r="P1561" s="12">
        <v>150</v>
      </c>
      <c r="Q1561" s="12">
        <v>150</v>
      </c>
      <c r="R1561" s="12">
        <v>10</v>
      </c>
      <c r="S1561" s="12">
        <v>25</v>
      </c>
      <c r="T1561" s="12">
        <v>400</v>
      </c>
      <c r="U1561" s="12"/>
      <c r="V1561" s="12">
        <v>330</v>
      </c>
      <c r="W1561" s="12"/>
      <c r="X1561" s="12"/>
      <c r="Y1561" s="44"/>
    </row>
    <row r="1562" spans="1:25" s="43" customFormat="1" ht="16.5" customHeight="1" x14ac:dyDescent="0.25">
      <c r="A1562" s="7" t="s">
        <v>1192</v>
      </c>
      <c r="B1562" s="7" t="s">
        <v>1192</v>
      </c>
      <c r="C1562" s="7"/>
      <c r="D1562" s="9">
        <f t="shared" ref="D1562:U1562" si="41">SUM(D492:D1561)</f>
        <v>35943246</v>
      </c>
      <c r="E1562" s="9">
        <f t="shared" si="41"/>
        <v>17246154</v>
      </c>
      <c r="F1562" s="9">
        <f t="shared" si="41"/>
        <v>6329822</v>
      </c>
      <c r="G1562" s="9">
        <f t="shared" si="41"/>
        <v>9841596</v>
      </c>
      <c r="H1562" s="9">
        <f t="shared" si="41"/>
        <v>26218439</v>
      </c>
      <c r="I1562" s="9">
        <f t="shared" si="41"/>
        <v>24025570</v>
      </c>
      <c r="J1562" s="9">
        <f t="shared" si="41"/>
        <v>17564407</v>
      </c>
      <c r="K1562" s="9">
        <f t="shared" si="41"/>
        <v>18392691</v>
      </c>
      <c r="L1562" s="9">
        <f t="shared" si="41"/>
        <v>12561821</v>
      </c>
      <c r="M1562" s="9">
        <f t="shared" si="41"/>
        <v>10230996</v>
      </c>
      <c r="N1562" s="9">
        <f t="shared" si="41"/>
        <v>17662331</v>
      </c>
      <c r="O1562" s="9">
        <f t="shared" si="41"/>
        <v>17164722</v>
      </c>
      <c r="P1562" s="9">
        <f t="shared" si="41"/>
        <v>34802878</v>
      </c>
      <c r="Q1562" s="9">
        <f t="shared" si="41"/>
        <v>4675065</v>
      </c>
      <c r="R1562" s="9">
        <f t="shared" si="41"/>
        <v>135670828</v>
      </c>
      <c r="S1562" s="9">
        <f t="shared" si="41"/>
        <v>220920541</v>
      </c>
      <c r="T1562" s="9">
        <f t="shared" si="41"/>
        <v>106096213</v>
      </c>
      <c r="U1562" s="9">
        <f t="shared" si="41"/>
        <v>103686172</v>
      </c>
      <c r="V1562" s="9">
        <v>330</v>
      </c>
      <c r="W1562" s="9"/>
      <c r="X1562" s="9"/>
      <c r="Y1562" s="13" t="s">
        <v>936</v>
      </c>
    </row>
    <row r="1563" spans="1:25" s="43" customFormat="1" ht="16.5" customHeight="1" x14ac:dyDescent="0.25">
      <c r="A1563" s="3" t="s">
        <v>1946</v>
      </c>
      <c r="B1563" s="3" t="s">
        <v>1127</v>
      </c>
      <c r="C1563" s="3"/>
      <c r="D1563" s="12"/>
      <c r="E1563" s="12"/>
      <c r="F1563" s="12"/>
      <c r="G1563" s="12"/>
      <c r="H1563" s="12"/>
      <c r="I1563" s="12"/>
      <c r="J1563" s="12"/>
      <c r="K1563" s="12"/>
      <c r="L1563" s="12"/>
      <c r="M1563" s="12"/>
      <c r="N1563" s="12"/>
      <c r="O1563" s="12"/>
      <c r="P1563" s="12"/>
      <c r="Q1563" s="12"/>
      <c r="R1563" s="12"/>
      <c r="S1563" s="12">
        <v>736</v>
      </c>
      <c r="T1563" s="12">
        <v>215</v>
      </c>
      <c r="U1563" s="12">
        <v>142</v>
      </c>
      <c r="V1563" s="12">
        <v>142</v>
      </c>
      <c r="W1563" s="12"/>
      <c r="X1563" s="12">
        <v>100</v>
      </c>
      <c r="Y1563" s="44"/>
    </row>
    <row r="1564" spans="1:25" ht="16.5" customHeight="1" x14ac:dyDescent="0.25">
      <c r="A1564" s="1" t="s">
        <v>1946</v>
      </c>
      <c r="B1564" s="5" t="s">
        <v>1613</v>
      </c>
      <c r="C1564" s="5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12"/>
      <c r="T1564" s="2"/>
      <c r="U1564" s="2">
        <v>7865</v>
      </c>
      <c r="V1564" s="2">
        <v>18042</v>
      </c>
      <c r="W1564" s="2">
        <v>887</v>
      </c>
      <c r="X1564" s="2">
        <v>5923</v>
      </c>
    </row>
    <row r="1565" spans="1:25" ht="16.5" customHeight="1" x14ac:dyDescent="0.25">
      <c r="A1565" s="1" t="s">
        <v>1946</v>
      </c>
      <c r="B1565" s="5" t="s">
        <v>1003</v>
      </c>
      <c r="C1565" s="5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>
        <v>950</v>
      </c>
      <c r="Q1565" s="2">
        <v>0</v>
      </c>
      <c r="R1565" s="2"/>
      <c r="S1565" s="2">
        <v>260</v>
      </c>
      <c r="T1565" s="2"/>
      <c r="U1565" s="2">
        <v>50</v>
      </c>
      <c r="V1565" s="2">
        <v>750</v>
      </c>
      <c r="W1565" s="2">
        <v>1950</v>
      </c>
      <c r="X1565" s="2">
        <v>2987</v>
      </c>
    </row>
    <row r="1566" spans="1:25" ht="16.5" customHeight="1" x14ac:dyDescent="0.25">
      <c r="A1566" s="1" t="s">
        <v>1946</v>
      </c>
      <c r="B1566" s="5" t="s">
        <v>476</v>
      </c>
      <c r="C1566" s="5"/>
      <c r="D1566" s="2">
        <v>5819</v>
      </c>
      <c r="E1566" s="2">
        <v>2000</v>
      </c>
      <c r="F1566" s="2">
        <v>1000</v>
      </c>
      <c r="G1566" s="2">
        <v>2200</v>
      </c>
      <c r="H1566" s="2"/>
      <c r="I1566" s="2"/>
      <c r="J1566" s="2">
        <v>31</v>
      </c>
      <c r="K1566" s="2">
        <v>6</v>
      </c>
      <c r="L1566" s="2"/>
      <c r="M1566" s="2"/>
      <c r="N1566" s="2">
        <v>314</v>
      </c>
      <c r="O1566" s="2">
        <v>3500</v>
      </c>
      <c r="P1566" s="2"/>
      <c r="Q1566" s="2">
        <v>0</v>
      </c>
      <c r="R1566" s="2">
        <v>120</v>
      </c>
      <c r="S1566" s="2">
        <v>8018</v>
      </c>
      <c r="T1566" s="2">
        <v>10000</v>
      </c>
      <c r="U1566" s="2"/>
      <c r="V1566" s="2">
        <v>50</v>
      </c>
      <c r="W1566" s="2">
        <v>426</v>
      </c>
      <c r="X1566" s="2">
        <v>460</v>
      </c>
    </row>
    <row r="1567" spans="1:25" ht="16.5" customHeight="1" x14ac:dyDescent="0.25">
      <c r="A1567" s="1" t="s">
        <v>1946</v>
      </c>
      <c r="B1567" s="5" t="s">
        <v>477</v>
      </c>
      <c r="C1567" s="5"/>
      <c r="D1567" s="2"/>
      <c r="E1567" s="2"/>
      <c r="F1567" s="2"/>
      <c r="G1567" s="2"/>
      <c r="H1567" s="2"/>
      <c r="I1567" s="2"/>
      <c r="J1567" s="2"/>
      <c r="K1567" s="2"/>
      <c r="L1567" s="2"/>
      <c r="M1567" s="2">
        <v>200</v>
      </c>
      <c r="N1567" s="2"/>
      <c r="O1567" s="2"/>
      <c r="P1567" s="2"/>
      <c r="Q1567" s="2">
        <v>0</v>
      </c>
      <c r="R1567" s="2"/>
      <c r="S1567" s="2"/>
      <c r="T1567" s="2"/>
      <c r="U1567" s="2"/>
      <c r="V1567" s="2"/>
      <c r="W1567" s="2"/>
      <c r="X1567" s="2"/>
    </row>
    <row r="1568" spans="1:25" ht="16.5" customHeight="1" x14ac:dyDescent="0.25">
      <c r="A1568" s="1" t="s">
        <v>1946</v>
      </c>
      <c r="B1568" s="5" t="s">
        <v>478</v>
      </c>
      <c r="C1568" s="5"/>
      <c r="D1568" s="2"/>
      <c r="E1568" s="2"/>
      <c r="F1568" s="2"/>
      <c r="G1568" s="2"/>
      <c r="H1568" s="2"/>
      <c r="I1568" s="2"/>
      <c r="J1568" s="2"/>
      <c r="K1568" s="2"/>
      <c r="L1568" s="2"/>
      <c r="M1568" s="2">
        <v>20000</v>
      </c>
      <c r="N1568" s="2"/>
      <c r="O1568" s="2"/>
      <c r="P1568" s="2"/>
      <c r="Q1568" s="2">
        <v>0</v>
      </c>
      <c r="R1568" s="2"/>
      <c r="S1568" s="2"/>
      <c r="T1568" s="2"/>
      <c r="U1568" s="2"/>
      <c r="V1568" s="2"/>
      <c r="W1568" s="2"/>
      <c r="X1568" s="2"/>
    </row>
    <row r="1569" spans="1:24" ht="16.5" customHeight="1" x14ac:dyDescent="0.25">
      <c r="A1569" s="1" t="s">
        <v>1946</v>
      </c>
      <c r="B1569" s="5" t="s">
        <v>2866</v>
      </c>
      <c r="C1569" s="5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  <c r="V1569" s="2"/>
      <c r="W1569" s="2"/>
      <c r="X1569" s="2">
        <v>215</v>
      </c>
    </row>
    <row r="1570" spans="1:24" ht="16.5" customHeight="1" x14ac:dyDescent="0.25">
      <c r="A1570" s="1" t="s">
        <v>1946</v>
      </c>
      <c r="B1570" s="5" t="s">
        <v>1205</v>
      </c>
      <c r="C1570" s="5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  <c r="V1570" s="2"/>
      <c r="W1570" s="2"/>
      <c r="X1570" s="2">
        <v>90</v>
      </c>
    </row>
    <row r="1571" spans="1:24" ht="16.5" customHeight="1" x14ac:dyDescent="0.25">
      <c r="A1571" s="1" t="s">
        <v>1946</v>
      </c>
      <c r="B1571" s="5" t="s">
        <v>1614</v>
      </c>
      <c r="C1571" s="5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>
        <v>4400</v>
      </c>
      <c r="V1571" s="2">
        <v>5200</v>
      </c>
      <c r="W1571" s="2">
        <v>4800</v>
      </c>
      <c r="X1571" s="2"/>
    </row>
    <row r="1572" spans="1:24" ht="16.5" customHeight="1" x14ac:dyDescent="0.25">
      <c r="A1572" s="1" t="s">
        <v>1946</v>
      </c>
      <c r="B1572" s="5" t="s">
        <v>2867</v>
      </c>
      <c r="C1572" s="5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  <c r="V1572" s="2"/>
      <c r="W1572" s="2"/>
      <c r="X1572" s="2">
        <v>178</v>
      </c>
    </row>
    <row r="1573" spans="1:24" ht="16.5" customHeight="1" x14ac:dyDescent="0.25">
      <c r="A1573" s="1" t="s">
        <v>1946</v>
      </c>
      <c r="B1573" s="5" t="s">
        <v>368</v>
      </c>
      <c r="C1573" s="5"/>
      <c r="D1573" s="2"/>
      <c r="E1573" s="2"/>
      <c r="F1573" s="2"/>
      <c r="G1573" s="2">
        <v>4172</v>
      </c>
      <c r="H1573" s="2">
        <v>3248</v>
      </c>
      <c r="I1573" s="2"/>
      <c r="J1573" s="2"/>
      <c r="K1573" s="2"/>
      <c r="L1573" s="2"/>
      <c r="M1573" s="2">
        <v>1270</v>
      </c>
      <c r="N1573" s="2">
        <v>8223</v>
      </c>
      <c r="O1573" s="2">
        <v>650</v>
      </c>
      <c r="P1573" s="2">
        <v>1000</v>
      </c>
      <c r="Q1573" s="2">
        <v>100</v>
      </c>
      <c r="R1573" s="2">
        <v>200</v>
      </c>
      <c r="S1573" s="2">
        <v>21300</v>
      </c>
      <c r="T1573" s="2">
        <v>2300</v>
      </c>
      <c r="U1573" s="2">
        <v>1562</v>
      </c>
      <c r="V1573" s="2">
        <v>62</v>
      </c>
      <c r="W1573" s="2">
        <v>1500</v>
      </c>
      <c r="X1573" s="2"/>
    </row>
    <row r="1574" spans="1:24" ht="16.5" customHeight="1" x14ac:dyDescent="0.25">
      <c r="A1574" s="1" t="s">
        <v>1946</v>
      </c>
      <c r="B1574" s="5" t="s">
        <v>1768</v>
      </c>
      <c r="C1574" s="5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>
        <v>651</v>
      </c>
      <c r="O1574" s="2"/>
      <c r="P1574" s="2"/>
      <c r="Q1574" s="2">
        <v>0</v>
      </c>
      <c r="R1574" s="2"/>
      <c r="S1574" s="2"/>
      <c r="T1574" s="2"/>
      <c r="U1574" s="2"/>
      <c r="V1574" s="2"/>
      <c r="W1574" s="2"/>
      <c r="X1574" s="2"/>
    </row>
    <row r="1575" spans="1:24" ht="16.5" customHeight="1" x14ac:dyDescent="0.25">
      <c r="A1575" s="1" t="s">
        <v>1946</v>
      </c>
      <c r="B1575" s="5" t="s">
        <v>479</v>
      </c>
      <c r="C1575" s="5"/>
      <c r="D1575" s="2">
        <v>1500</v>
      </c>
      <c r="E1575" s="2">
        <v>12000</v>
      </c>
      <c r="F1575" s="2">
        <v>3510</v>
      </c>
      <c r="G1575" s="2">
        <v>7</v>
      </c>
      <c r="H1575" s="2">
        <v>200</v>
      </c>
      <c r="I1575" s="2">
        <v>200</v>
      </c>
      <c r="J1575" s="2">
        <v>196</v>
      </c>
      <c r="K1575" s="2">
        <v>100</v>
      </c>
      <c r="L1575" s="2">
        <v>444</v>
      </c>
      <c r="M1575" s="2">
        <v>142</v>
      </c>
      <c r="N1575" s="2">
        <v>1524</v>
      </c>
      <c r="O1575" s="2"/>
      <c r="P1575" s="2"/>
      <c r="Q1575" s="2">
        <v>22006</v>
      </c>
      <c r="R1575" s="2">
        <v>8350</v>
      </c>
      <c r="S1575" s="2">
        <v>7700</v>
      </c>
      <c r="T1575" s="2">
        <v>24635</v>
      </c>
      <c r="U1575" s="2">
        <v>7187</v>
      </c>
      <c r="V1575" s="2">
        <v>10787</v>
      </c>
      <c r="W1575" s="2">
        <v>17165</v>
      </c>
      <c r="X1575" s="2"/>
    </row>
    <row r="1576" spans="1:24" ht="16.5" customHeight="1" x14ac:dyDescent="0.25">
      <c r="A1576" s="1" t="s">
        <v>1946</v>
      </c>
      <c r="B1576" s="5" t="s">
        <v>480</v>
      </c>
      <c r="C1576" s="5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>
        <v>350</v>
      </c>
      <c r="O1576" s="2"/>
      <c r="P1576" s="2"/>
      <c r="Q1576" s="2">
        <v>0</v>
      </c>
      <c r="R1576" s="2"/>
      <c r="S1576" s="2"/>
      <c r="T1576" s="2"/>
      <c r="U1576" s="2"/>
      <c r="V1576" s="2"/>
      <c r="W1576" s="2"/>
      <c r="X1576" s="2"/>
    </row>
    <row r="1577" spans="1:24" ht="16.5" customHeight="1" x14ac:dyDescent="0.25">
      <c r="A1577" s="1" t="s">
        <v>1946</v>
      </c>
      <c r="B1577" s="5" t="s">
        <v>2864</v>
      </c>
      <c r="C1577" s="5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  <c r="V1577" s="2"/>
      <c r="W1577" s="2"/>
      <c r="X1577" s="2">
        <v>1382</v>
      </c>
    </row>
    <row r="1578" spans="1:24" ht="16.5" customHeight="1" x14ac:dyDescent="0.25">
      <c r="A1578" s="1" t="s">
        <v>1946</v>
      </c>
      <c r="B1578" s="5" t="s">
        <v>2677</v>
      </c>
      <c r="C1578" s="5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  <c r="U1578" s="2"/>
      <c r="V1578" s="2"/>
      <c r="W1578" s="2">
        <v>3000</v>
      </c>
      <c r="X1578" s="2">
        <v>4000</v>
      </c>
    </row>
    <row r="1579" spans="1:24" ht="16.5" customHeight="1" x14ac:dyDescent="0.25">
      <c r="A1579" s="1" t="s">
        <v>1946</v>
      </c>
      <c r="B1579" s="5" t="s">
        <v>1177</v>
      </c>
      <c r="C1579" s="5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  <c r="V1579" s="2"/>
      <c r="W1579" s="2">
        <v>438</v>
      </c>
      <c r="X1579" s="2"/>
    </row>
    <row r="1580" spans="1:24" ht="16.5" customHeight="1" x14ac:dyDescent="0.25">
      <c r="A1580" s="1" t="s">
        <v>1946</v>
      </c>
      <c r="B1580" s="5" t="s">
        <v>1615</v>
      </c>
      <c r="C1580" s="5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>
        <v>37</v>
      </c>
      <c r="V1580" s="2">
        <v>37</v>
      </c>
      <c r="W1580" s="2"/>
      <c r="X1580" s="2">
        <v>1872</v>
      </c>
    </row>
    <row r="1581" spans="1:24" ht="16.5" customHeight="1" x14ac:dyDescent="0.25">
      <c r="A1581" s="1" t="s">
        <v>1946</v>
      </c>
      <c r="B1581" s="5" t="s">
        <v>481</v>
      </c>
      <c r="C1581" s="5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>
        <v>350</v>
      </c>
      <c r="O1581" s="2"/>
      <c r="P1581" s="2"/>
      <c r="Q1581" s="2">
        <v>0</v>
      </c>
      <c r="R1581" s="2"/>
      <c r="S1581" s="2"/>
      <c r="T1581" s="2"/>
      <c r="U1581" s="2"/>
      <c r="V1581" s="2"/>
      <c r="W1581" s="2"/>
      <c r="X1581" s="2"/>
    </row>
    <row r="1582" spans="1:24" ht="16.5" customHeight="1" x14ac:dyDescent="0.25">
      <c r="A1582" s="1" t="s">
        <v>1946</v>
      </c>
      <c r="B1582" s="5" t="s">
        <v>1769</v>
      </c>
      <c r="C1582" s="5"/>
      <c r="D1582" s="2"/>
      <c r="E1582" s="2"/>
      <c r="F1582" s="2"/>
      <c r="G1582" s="2"/>
      <c r="H1582" s="2"/>
      <c r="I1582" s="2"/>
      <c r="J1582" s="2"/>
      <c r="K1582" s="2"/>
      <c r="L1582" s="2"/>
      <c r="M1582" s="2">
        <v>4349</v>
      </c>
      <c r="N1582" s="2">
        <v>1410</v>
      </c>
      <c r="O1582" s="2"/>
      <c r="P1582" s="2"/>
      <c r="Q1582" s="2">
        <v>0</v>
      </c>
      <c r="R1582" s="2"/>
      <c r="S1582" s="2"/>
      <c r="T1582" s="2"/>
      <c r="U1582" s="2"/>
      <c r="V1582" s="2"/>
      <c r="W1582" s="2"/>
      <c r="X1582" s="2"/>
    </row>
    <row r="1583" spans="1:24" ht="16.5" customHeight="1" x14ac:dyDescent="0.25">
      <c r="A1583" s="1" t="s">
        <v>1946</v>
      </c>
      <c r="B1583" s="5" t="s">
        <v>1616</v>
      </c>
      <c r="C1583" s="5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>
        <v>28</v>
      </c>
      <c r="V1583" s="2">
        <v>11</v>
      </c>
      <c r="W1583" s="2">
        <v>6</v>
      </c>
      <c r="X1583" s="2"/>
    </row>
    <row r="1584" spans="1:24" ht="16.5" customHeight="1" x14ac:dyDescent="0.25">
      <c r="A1584" s="1" t="s">
        <v>1946</v>
      </c>
      <c r="B1584" s="4" t="s">
        <v>482</v>
      </c>
      <c r="C1584" s="4"/>
      <c r="D1584" s="2"/>
      <c r="E1584" s="2"/>
      <c r="F1584" s="2">
        <v>5831</v>
      </c>
      <c r="G1584" s="2">
        <v>2939</v>
      </c>
      <c r="H1584" s="2">
        <v>2563</v>
      </c>
      <c r="I1584" s="2">
        <v>804</v>
      </c>
      <c r="J1584" s="2"/>
      <c r="K1584" s="2">
        <v>804</v>
      </c>
      <c r="L1584" s="2"/>
      <c r="M1584" s="2"/>
      <c r="N1584" s="2"/>
      <c r="O1584" s="2"/>
      <c r="P1584" s="2"/>
      <c r="Q1584" s="2">
        <v>0</v>
      </c>
      <c r="R1584" s="2"/>
      <c r="S1584" s="2"/>
      <c r="T1584" s="2"/>
      <c r="U1584" s="2"/>
      <c r="V1584" s="2"/>
      <c r="W1584" s="2"/>
      <c r="X1584" s="2"/>
    </row>
    <row r="1585" spans="1:25" ht="16.5" customHeight="1" x14ac:dyDescent="0.25">
      <c r="A1585" s="1" t="s">
        <v>1946</v>
      </c>
      <c r="B1585" s="4" t="s">
        <v>483</v>
      </c>
      <c r="C1585" s="4"/>
      <c r="D1585" s="2"/>
      <c r="E1585" s="2"/>
      <c r="F1585" s="2">
        <v>240</v>
      </c>
      <c r="G1585" s="2">
        <v>223</v>
      </c>
      <c r="H1585" s="2"/>
      <c r="I1585" s="2"/>
      <c r="J1585" s="2"/>
      <c r="K1585" s="2">
        <v>800</v>
      </c>
      <c r="L1585" s="2"/>
      <c r="M1585" s="2">
        <v>20750</v>
      </c>
      <c r="N1585" s="2">
        <v>4500</v>
      </c>
      <c r="O1585" s="2"/>
      <c r="P1585" s="2"/>
      <c r="Q1585" s="2">
        <v>0</v>
      </c>
      <c r="R1585" s="2">
        <v>549</v>
      </c>
      <c r="S1585" s="2">
        <v>6000</v>
      </c>
      <c r="T1585" s="2">
        <v>5270</v>
      </c>
      <c r="U1585" s="2">
        <v>2062</v>
      </c>
      <c r="V1585" s="2">
        <v>1552</v>
      </c>
      <c r="W1585" s="2"/>
      <c r="X1585" s="2">
        <v>7700</v>
      </c>
    </row>
    <row r="1586" spans="1:25" ht="16.5" customHeight="1" x14ac:dyDescent="0.25">
      <c r="A1586" s="1" t="s">
        <v>1946</v>
      </c>
      <c r="B1586" s="4" t="s">
        <v>2865</v>
      </c>
      <c r="C1586" s="4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  <c r="V1586" s="2"/>
      <c r="W1586" s="2"/>
      <c r="X1586" s="2">
        <v>400</v>
      </c>
    </row>
    <row r="1587" spans="1:25" ht="16.5" customHeight="1" x14ac:dyDescent="0.25">
      <c r="A1587" s="1" t="s">
        <v>1946</v>
      </c>
      <c r="B1587" s="5" t="s">
        <v>1770</v>
      </c>
      <c r="C1587" s="5"/>
      <c r="D1587" s="2"/>
      <c r="E1587" s="2"/>
      <c r="F1587" s="2"/>
      <c r="G1587" s="2"/>
      <c r="H1587" s="2"/>
      <c r="I1587" s="2"/>
      <c r="J1587" s="2"/>
      <c r="K1587" s="2"/>
      <c r="L1587" s="2"/>
      <c r="M1587" s="2">
        <v>7278</v>
      </c>
      <c r="N1587" s="2">
        <v>27663</v>
      </c>
      <c r="O1587" s="2"/>
      <c r="P1587" s="2"/>
      <c r="Q1587" s="2">
        <v>0</v>
      </c>
      <c r="R1587" s="2">
        <v>10168</v>
      </c>
      <c r="S1587" s="2">
        <v>27290</v>
      </c>
      <c r="T1587" s="2">
        <v>16491</v>
      </c>
      <c r="U1587" s="2">
        <v>5166</v>
      </c>
      <c r="V1587" s="2">
        <v>52166</v>
      </c>
      <c r="W1587" s="2">
        <v>11922</v>
      </c>
      <c r="X1587" s="2">
        <v>80668</v>
      </c>
    </row>
    <row r="1588" spans="1:25" ht="16.5" customHeight="1" x14ac:dyDescent="0.25">
      <c r="A1588" s="1" t="s">
        <v>1946</v>
      </c>
      <c r="B1588" s="5" t="s">
        <v>1617</v>
      </c>
      <c r="C1588" s="5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>
        <v>466</v>
      </c>
      <c r="V1588" s="2">
        <v>466</v>
      </c>
      <c r="W1588" s="2"/>
      <c r="X1588" s="2"/>
    </row>
    <row r="1589" spans="1:25" ht="16.5" customHeight="1" x14ac:dyDescent="0.25">
      <c r="A1589" s="1" t="s">
        <v>1946</v>
      </c>
      <c r="B1589" s="5" t="s">
        <v>10</v>
      </c>
      <c r="C1589" s="5"/>
      <c r="D1589" s="2">
        <v>10186</v>
      </c>
      <c r="E1589" s="2">
        <v>2080</v>
      </c>
      <c r="F1589" s="2">
        <v>12379</v>
      </c>
      <c r="G1589" s="2">
        <v>8822</v>
      </c>
      <c r="H1589" s="2">
        <v>4169</v>
      </c>
      <c r="I1589" s="2">
        <v>5195</v>
      </c>
      <c r="J1589" s="2">
        <v>2056</v>
      </c>
      <c r="K1589" s="2">
        <v>10488</v>
      </c>
      <c r="L1589" s="2">
        <v>67938</v>
      </c>
      <c r="M1589" s="2">
        <v>5750</v>
      </c>
      <c r="N1589" s="2">
        <v>180</v>
      </c>
      <c r="O1589" s="2">
        <v>1631</v>
      </c>
      <c r="P1589" s="2">
        <v>4009</v>
      </c>
      <c r="Q1589" s="2">
        <v>2040</v>
      </c>
      <c r="R1589" s="2">
        <v>1617</v>
      </c>
      <c r="S1589" s="2">
        <v>6664</v>
      </c>
      <c r="T1589" s="2">
        <v>1390</v>
      </c>
      <c r="U1589" s="2"/>
      <c r="V1589" s="2">
        <v>5108</v>
      </c>
      <c r="W1589" s="2">
        <v>72</v>
      </c>
      <c r="X1589" s="2"/>
    </row>
    <row r="1590" spans="1:25" ht="16.5" customHeight="1" x14ac:dyDescent="0.25">
      <c r="A1590" s="1" t="s">
        <v>1946</v>
      </c>
      <c r="B1590" s="5" t="s">
        <v>487</v>
      </c>
      <c r="C1590" s="5"/>
      <c r="D1590" s="2"/>
      <c r="E1590" s="2"/>
      <c r="F1590" s="2"/>
      <c r="G1590" s="2"/>
      <c r="H1590" s="2"/>
      <c r="I1590" s="2">
        <v>1231</v>
      </c>
      <c r="J1590" s="2"/>
      <c r="K1590" s="2">
        <v>1231</v>
      </c>
      <c r="L1590" s="2"/>
      <c r="M1590" s="2">
        <v>55</v>
      </c>
      <c r="N1590" s="2">
        <v>51</v>
      </c>
      <c r="O1590" s="2"/>
      <c r="P1590" s="2"/>
      <c r="Q1590" s="2">
        <v>0</v>
      </c>
      <c r="R1590" s="2"/>
      <c r="S1590" s="2"/>
      <c r="T1590" s="2"/>
      <c r="U1590" s="2"/>
      <c r="V1590" s="2"/>
      <c r="W1590" s="2"/>
      <c r="X1590" s="2"/>
    </row>
    <row r="1591" spans="1:25" ht="16.5" customHeight="1" x14ac:dyDescent="0.25">
      <c r="A1591" s="1" t="s">
        <v>1946</v>
      </c>
      <c r="B1591" s="3" t="s">
        <v>2259</v>
      </c>
      <c r="C1591" s="3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  <c r="V1591" s="2">
        <v>39</v>
      </c>
      <c r="W1591" s="2"/>
      <c r="X1591" s="2">
        <v>1865</v>
      </c>
    </row>
    <row r="1592" spans="1:25" s="43" customFormat="1" ht="16.5" customHeight="1" x14ac:dyDescent="0.25">
      <c r="A1592" s="3" t="s">
        <v>1946</v>
      </c>
      <c r="B1592" s="5" t="s">
        <v>1618</v>
      </c>
      <c r="C1592" s="5"/>
      <c r="D1592" s="10"/>
      <c r="E1592" s="10"/>
      <c r="F1592" s="10"/>
      <c r="G1592" s="10"/>
      <c r="H1592" s="10"/>
      <c r="I1592" s="10"/>
      <c r="J1592" s="10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>
        <v>39</v>
      </c>
      <c r="V1592" s="10"/>
      <c r="W1592" s="10"/>
      <c r="X1592" s="10"/>
    </row>
    <row r="1593" spans="1:25" ht="16.5" customHeight="1" x14ac:dyDescent="0.25">
      <c r="A1593" s="1" t="s">
        <v>1946</v>
      </c>
      <c r="B1593" s="3" t="s">
        <v>489</v>
      </c>
      <c r="C1593" s="3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>
        <v>2500</v>
      </c>
      <c r="P1593" s="2"/>
      <c r="Q1593" s="2">
        <v>2000</v>
      </c>
      <c r="R1593" s="2"/>
      <c r="S1593" s="2">
        <v>250</v>
      </c>
      <c r="T1593" s="2"/>
      <c r="U1593" s="2">
        <v>6550</v>
      </c>
      <c r="V1593" s="2">
        <v>4250</v>
      </c>
      <c r="W1593" s="2"/>
      <c r="X1593" s="2">
        <v>11518</v>
      </c>
    </row>
    <row r="1594" spans="1:25" s="43" customFormat="1" ht="16.5" customHeight="1" x14ac:dyDescent="0.25">
      <c r="A1594" s="3" t="s">
        <v>1946</v>
      </c>
      <c r="B1594" s="3" t="s">
        <v>1395</v>
      </c>
      <c r="C1594" s="3"/>
      <c r="D1594" s="10"/>
      <c r="E1594" s="10"/>
      <c r="F1594" s="10"/>
      <c r="G1594" s="10"/>
      <c r="H1594" s="10"/>
      <c r="I1594" s="10"/>
      <c r="J1594" s="10"/>
      <c r="K1594" s="10"/>
      <c r="L1594" s="10"/>
      <c r="M1594" s="10"/>
      <c r="N1594" s="10"/>
      <c r="O1594" s="10"/>
      <c r="P1594" s="10"/>
      <c r="Q1594" s="10"/>
      <c r="R1594" s="10"/>
      <c r="S1594" s="10">
        <v>621</v>
      </c>
      <c r="T1594" s="10">
        <v>259</v>
      </c>
      <c r="U1594" s="10"/>
      <c r="V1594" s="10"/>
      <c r="W1594" s="10"/>
      <c r="X1594" s="10"/>
    </row>
    <row r="1595" spans="1:25" s="43" customFormat="1" ht="16.5" customHeight="1" x14ac:dyDescent="0.25">
      <c r="A1595" s="3" t="s">
        <v>1946</v>
      </c>
      <c r="B1595" s="3" t="s">
        <v>2863</v>
      </c>
      <c r="C1595" s="3"/>
      <c r="D1595" s="10"/>
      <c r="E1595" s="10"/>
      <c r="F1595" s="10"/>
      <c r="G1595" s="10"/>
      <c r="H1595" s="10"/>
      <c r="I1595" s="10"/>
      <c r="J1595" s="10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>
        <v>5249</v>
      </c>
    </row>
    <row r="1596" spans="1:25" ht="16.5" customHeight="1" x14ac:dyDescent="0.25">
      <c r="A1596" s="1" t="s">
        <v>1946</v>
      </c>
      <c r="B1596" s="5" t="s">
        <v>1771</v>
      </c>
      <c r="C1596" s="5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>
        <v>359829</v>
      </c>
      <c r="O1596" s="2"/>
      <c r="P1596" s="2"/>
      <c r="Q1596" s="2">
        <v>0</v>
      </c>
      <c r="R1596" s="2">
        <v>188248</v>
      </c>
      <c r="S1596" s="2">
        <v>39391</v>
      </c>
      <c r="T1596" s="2">
        <v>99005</v>
      </c>
      <c r="U1596" s="2">
        <v>85772</v>
      </c>
      <c r="V1596" s="2">
        <v>252016</v>
      </c>
      <c r="W1596" s="2">
        <v>280398</v>
      </c>
      <c r="X1596" s="2">
        <v>34860</v>
      </c>
    </row>
    <row r="1597" spans="1:25" ht="16.5" customHeight="1" x14ac:dyDescent="0.25">
      <c r="A1597" s="1" t="s">
        <v>1946</v>
      </c>
      <c r="B1597" s="5" t="s">
        <v>1193</v>
      </c>
      <c r="C1597" s="5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>
        <v>3022</v>
      </c>
      <c r="S1597" s="2">
        <v>6397</v>
      </c>
      <c r="T1597" s="2">
        <v>991</v>
      </c>
      <c r="U1597" s="2">
        <v>2300</v>
      </c>
      <c r="V1597" s="2">
        <v>2300</v>
      </c>
      <c r="W1597" s="2">
        <v>11587</v>
      </c>
      <c r="X1597" s="2">
        <v>3113</v>
      </c>
    </row>
    <row r="1598" spans="1:25" ht="16.5" customHeight="1" x14ac:dyDescent="0.25">
      <c r="A1598" s="1" t="s">
        <v>1946</v>
      </c>
      <c r="B1598" s="4" t="s">
        <v>488</v>
      </c>
      <c r="C1598" s="4"/>
      <c r="D1598" s="2"/>
      <c r="E1598" s="2"/>
      <c r="F1598" s="2"/>
      <c r="G1598" s="2">
        <v>250</v>
      </c>
      <c r="H1598" s="2">
        <v>13829</v>
      </c>
      <c r="I1598" s="2">
        <f>44947+110000</f>
        <v>154947</v>
      </c>
      <c r="J1598" s="2"/>
      <c r="K1598" s="2">
        <f>88447+34859</f>
        <v>123306</v>
      </c>
      <c r="L1598" s="2">
        <f>57592+71145</f>
        <v>128737</v>
      </c>
      <c r="M1598" s="2">
        <v>192609</v>
      </c>
      <c r="N1598" s="2">
        <v>267244</v>
      </c>
      <c r="O1598" s="2">
        <v>56537</v>
      </c>
      <c r="P1598" s="2">
        <v>67995</v>
      </c>
      <c r="Q1598" s="2">
        <v>390528</v>
      </c>
      <c r="R1598" s="2">
        <v>555354</v>
      </c>
      <c r="S1598" s="2">
        <v>406798</v>
      </c>
      <c r="T1598" s="2">
        <v>550306</v>
      </c>
      <c r="U1598" s="2">
        <v>992134</v>
      </c>
      <c r="V1598" s="2">
        <v>996970</v>
      </c>
      <c r="W1598" s="2">
        <v>515523</v>
      </c>
      <c r="X1598" s="2">
        <v>677142</v>
      </c>
    </row>
    <row r="1599" spans="1:25" ht="16.5" customHeight="1" x14ac:dyDescent="0.25">
      <c r="A1599" s="1" t="s">
        <v>1946</v>
      </c>
      <c r="B1599" s="3" t="s">
        <v>2258</v>
      </c>
      <c r="C1599" s="3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  <c r="U1599" s="2"/>
      <c r="V1599" s="2">
        <v>17800</v>
      </c>
      <c r="W1599" s="2">
        <v>13000</v>
      </c>
      <c r="X1599" s="2">
        <v>8500</v>
      </c>
    </row>
    <row r="1600" spans="1:25" ht="16.5" customHeight="1" x14ac:dyDescent="0.25">
      <c r="A1600" s="7" t="s">
        <v>962</v>
      </c>
      <c r="B1600" s="7" t="s">
        <v>962</v>
      </c>
      <c r="C1600" s="7"/>
      <c r="D1600" s="9">
        <f t="shared" ref="D1600:V1600" si="42">SUM(D1563:D1599)</f>
        <v>17505</v>
      </c>
      <c r="E1600" s="9">
        <f t="shared" si="42"/>
        <v>16080</v>
      </c>
      <c r="F1600" s="9">
        <f t="shared" si="42"/>
        <v>22960</v>
      </c>
      <c r="G1600" s="9">
        <f t="shared" si="42"/>
        <v>18613</v>
      </c>
      <c r="H1600" s="9">
        <f t="shared" si="42"/>
        <v>24009</v>
      </c>
      <c r="I1600" s="9">
        <f t="shared" si="42"/>
        <v>162377</v>
      </c>
      <c r="J1600" s="9">
        <f t="shared" si="42"/>
        <v>2283</v>
      </c>
      <c r="K1600" s="9">
        <f t="shared" si="42"/>
        <v>136735</v>
      </c>
      <c r="L1600" s="9">
        <f t="shared" si="42"/>
        <v>197119</v>
      </c>
      <c r="M1600" s="9">
        <f t="shared" si="42"/>
        <v>252403</v>
      </c>
      <c r="N1600" s="9">
        <f t="shared" si="42"/>
        <v>672289</v>
      </c>
      <c r="O1600" s="9">
        <f t="shared" si="42"/>
        <v>64818</v>
      </c>
      <c r="P1600" s="9">
        <f t="shared" si="42"/>
        <v>73954</v>
      </c>
      <c r="Q1600" s="9">
        <f t="shared" si="42"/>
        <v>416674</v>
      </c>
      <c r="R1600" s="9">
        <f t="shared" si="42"/>
        <v>767628</v>
      </c>
      <c r="S1600" s="9">
        <f t="shared" si="42"/>
        <v>531425</v>
      </c>
      <c r="T1600" s="9">
        <f t="shared" si="42"/>
        <v>710862</v>
      </c>
      <c r="U1600" s="9">
        <f t="shared" si="42"/>
        <v>1115760</v>
      </c>
      <c r="V1600" s="9">
        <f>SUM(V1563:V1599)</f>
        <v>1367748</v>
      </c>
      <c r="W1600" s="9">
        <f t="shared" ref="W1600" si="43">SUM(W1563:W1599)</f>
        <v>862674</v>
      </c>
      <c r="X1600" s="9">
        <f>SUM(X1563:X1599)</f>
        <v>848222</v>
      </c>
      <c r="Y1600" s="6" t="s">
        <v>936</v>
      </c>
    </row>
    <row r="1601" spans="1:25" ht="16.5" customHeight="1" x14ac:dyDescent="0.25">
      <c r="A1601" s="3" t="s">
        <v>2868</v>
      </c>
      <c r="B1601" s="3" t="s">
        <v>10</v>
      </c>
      <c r="C1601" s="3"/>
      <c r="D1601" s="12"/>
      <c r="E1601" s="12"/>
      <c r="F1601" s="12"/>
      <c r="G1601" s="12"/>
      <c r="H1601" s="12"/>
      <c r="I1601" s="12"/>
      <c r="J1601" s="12"/>
      <c r="K1601" s="12"/>
      <c r="L1601" s="12"/>
      <c r="M1601" s="12"/>
      <c r="N1601" s="2">
        <v>2700</v>
      </c>
      <c r="O1601" s="12"/>
      <c r="P1601" s="12"/>
      <c r="Q1601" s="12"/>
      <c r="R1601" s="12">
        <v>2115</v>
      </c>
      <c r="S1601" s="12"/>
      <c r="T1601" s="12">
        <v>200</v>
      </c>
      <c r="U1601" s="12">
        <v>128</v>
      </c>
      <c r="V1601" s="12">
        <v>128</v>
      </c>
      <c r="W1601" s="12"/>
      <c r="X1601" s="12">
        <v>1289</v>
      </c>
      <c r="Y1601" s="41"/>
    </row>
    <row r="1602" spans="1:25" ht="16.5" customHeight="1" x14ac:dyDescent="0.25">
      <c r="A1602" s="7" t="s">
        <v>1194</v>
      </c>
      <c r="B1602" s="7" t="s">
        <v>1194</v>
      </c>
      <c r="C1602" s="7"/>
      <c r="D1602" s="9">
        <f t="shared" ref="D1602:U1602" si="44">SUM(D1601)</f>
        <v>0</v>
      </c>
      <c r="E1602" s="9">
        <f t="shared" si="44"/>
        <v>0</v>
      </c>
      <c r="F1602" s="9">
        <f t="shared" si="44"/>
        <v>0</v>
      </c>
      <c r="G1602" s="9">
        <f t="shared" si="44"/>
        <v>0</v>
      </c>
      <c r="H1602" s="9">
        <f t="shared" si="44"/>
        <v>0</v>
      </c>
      <c r="I1602" s="9">
        <f t="shared" si="44"/>
        <v>0</v>
      </c>
      <c r="J1602" s="9">
        <f t="shared" si="44"/>
        <v>0</v>
      </c>
      <c r="K1602" s="9">
        <f t="shared" si="44"/>
        <v>0</v>
      </c>
      <c r="L1602" s="9">
        <f t="shared" si="44"/>
        <v>0</v>
      </c>
      <c r="M1602" s="9">
        <f t="shared" si="44"/>
        <v>0</v>
      </c>
      <c r="N1602" s="9">
        <f t="shared" si="44"/>
        <v>2700</v>
      </c>
      <c r="O1602" s="9">
        <f t="shared" si="44"/>
        <v>0</v>
      </c>
      <c r="P1602" s="9">
        <f t="shared" si="44"/>
        <v>0</v>
      </c>
      <c r="Q1602" s="9">
        <f t="shared" si="44"/>
        <v>0</v>
      </c>
      <c r="R1602" s="9">
        <f t="shared" si="44"/>
        <v>2115</v>
      </c>
      <c r="S1602" s="9">
        <f t="shared" si="44"/>
        <v>0</v>
      </c>
      <c r="T1602" s="9">
        <f t="shared" si="44"/>
        <v>200</v>
      </c>
      <c r="U1602" s="9">
        <f t="shared" si="44"/>
        <v>128</v>
      </c>
      <c r="V1602" s="9">
        <v>128</v>
      </c>
      <c r="W1602" s="9"/>
      <c r="X1602" s="9">
        <f>SUM(X1601:X1601)</f>
        <v>1289</v>
      </c>
      <c r="Y1602" s="6" t="s">
        <v>936</v>
      </c>
    </row>
    <row r="1603" spans="1:25" ht="16.5" customHeight="1" x14ac:dyDescent="0.25">
      <c r="A1603" s="1" t="s">
        <v>490</v>
      </c>
      <c r="B1603" s="4" t="s">
        <v>2037</v>
      </c>
      <c r="C1603" s="4"/>
      <c r="D1603" s="2">
        <v>10000</v>
      </c>
      <c r="E1603" s="2">
        <v>1500</v>
      </c>
      <c r="F1603" s="2">
        <v>5820</v>
      </c>
      <c r="G1603" s="2">
        <v>908</v>
      </c>
      <c r="H1603" s="2">
        <v>4560</v>
      </c>
      <c r="I1603" s="2"/>
      <c r="J1603" s="2"/>
      <c r="K1603" s="2"/>
      <c r="L1603" s="2">
        <v>3010</v>
      </c>
      <c r="M1603" s="2">
        <v>3070</v>
      </c>
      <c r="N1603" s="2">
        <v>160</v>
      </c>
      <c r="O1603" s="2"/>
      <c r="P1603" s="2">
        <v>900</v>
      </c>
      <c r="Q1603" s="2">
        <v>350</v>
      </c>
      <c r="R1603" s="2">
        <v>900</v>
      </c>
      <c r="S1603" s="2">
        <v>1306</v>
      </c>
      <c r="T1603" s="2"/>
      <c r="U1603" s="2">
        <v>548</v>
      </c>
      <c r="V1603" s="2">
        <v>308</v>
      </c>
      <c r="W1603" s="2">
        <v>392</v>
      </c>
      <c r="X1603" s="2">
        <v>1940</v>
      </c>
    </row>
    <row r="1604" spans="1:25" ht="16.5" customHeight="1" x14ac:dyDescent="0.25">
      <c r="A1604" s="1" t="s">
        <v>490</v>
      </c>
      <c r="B1604" s="4" t="s">
        <v>2869</v>
      </c>
      <c r="C1604" s="4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  <c r="V1604" s="2"/>
      <c r="W1604" s="2"/>
      <c r="X1604" s="2">
        <v>100</v>
      </c>
    </row>
    <row r="1605" spans="1:25" ht="16.5" customHeight="1" x14ac:dyDescent="0.25">
      <c r="A1605" s="1" t="s">
        <v>490</v>
      </c>
      <c r="B1605" s="4" t="s">
        <v>1205</v>
      </c>
      <c r="C1605" s="4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  <c r="V1605" s="2"/>
      <c r="W1605" s="2"/>
      <c r="X1605" s="2">
        <v>15</v>
      </c>
    </row>
    <row r="1606" spans="1:25" ht="16.5" customHeight="1" x14ac:dyDescent="0.25">
      <c r="A1606" s="1" t="s">
        <v>490</v>
      </c>
      <c r="B1606" s="20" t="s">
        <v>10</v>
      </c>
      <c r="C1606" s="4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  <c r="V1606" s="2"/>
      <c r="W1606" s="2">
        <v>2742</v>
      </c>
      <c r="X1606" s="2"/>
    </row>
    <row r="1607" spans="1:25" ht="16.5" customHeight="1" x14ac:dyDescent="0.25">
      <c r="A1607" s="7" t="s">
        <v>963</v>
      </c>
      <c r="B1607" s="7" t="s">
        <v>963</v>
      </c>
      <c r="C1607" s="7"/>
      <c r="D1607" s="9">
        <f t="shared" ref="D1607:U1607" si="45">SUM(D1603)</f>
        <v>10000</v>
      </c>
      <c r="E1607" s="9">
        <f t="shared" si="45"/>
        <v>1500</v>
      </c>
      <c r="F1607" s="9">
        <f t="shared" si="45"/>
        <v>5820</v>
      </c>
      <c r="G1607" s="9">
        <f t="shared" si="45"/>
        <v>908</v>
      </c>
      <c r="H1607" s="9">
        <f t="shared" si="45"/>
        <v>4560</v>
      </c>
      <c r="I1607" s="9">
        <f t="shared" si="45"/>
        <v>0</v>
      </c>
      <c r="J1607" s="9">
        <f t="shared" si="45"/>
        <v>0</v>
      </c>
      <c r="K1607" s="9">
        <f t="shared" si="45"/>
        <v>0</v>
      </c>
      <c r="L1607" s="9">
        <f t="shared" si="45"/>
        <v>3010</v>
      </c>
      <c r="M1607" s="9">
        <f t="shared" si="45"/>
        <v>3070</v>
      </c>
      <c r="N1607" s="9">
        <f t="shared" si="45"/>
        <v>160</v>
      </c>
      <c r="O1607" s="9">
        <f t="shared" si="45"/>
        <v>0</v>
      </c>
      <c r="P1607" s="9">
        <f t="shared" si="45"/>
        <v>900</v>
      </c>
      <c r="Q1607" s="9">
        <f t="shared" si="45"/>
        <v>350</v>
      </c>
      <c r="R1607" s="9">
        <f t="shared" si="45"/>
        <v>900</v>
      </c>
      <c r="S1607" s="9">
        <f t="shared" si="45"/>
        <v>1306</v>
      </c>
      <c r="T1607" s="9">
        <f t="shared" si="45"/>
        <v>0</v>
      </c>
      <c r="U1607" s="9">
        <f t="shared" si="45"/>
        <v>548</v>
      </c>
      <c r="V1607" s="9">
        <f>SUM(V1603:V1606)</f>
        <v>308</v>
      </c>
      <c r="W1607" s="9">
        <f>SUM(W1603:W1606)</f>
        <v>3134</v>
      </c>
      <c r="X1607" s="9">
        <f>SUM(X1603:X1606)</f>
        <v>2055</v>
      </c>
      <c r="Y1607" s="6" t="s">
        <v>936</v>
      </c>
    </row>
    <row r="1608" spans="1:25" s="43" customFormat="1" ht="16.5" customHeight="1" x14ac:dyDescent="0.25">
      <c r="A1608" s="1" t="s">
        <v>557</v>
      </c>
      <c r="B1608" s="4" t="s">
        <v>491</v>
      </c>
      <c r="C1608" s="4"/>
      <c r="D1608" s="2">
        <v>13</v>
      </c>
      <c r="E1608" s="2"/>
      <c r="F1608" s="2"/>
      <c r="G1608" s="2"/>
      <c r="H1608" s="2"/>
      <c r="I1608" s="2"/>
      <c r="J1608" s="2"/>
      <c r="K1608" s="2"/>
      <c r="L1608" s="2"/>
      <c r="M1608" s="2">
        <v>18</v>
      </c>
      <c r="N1608" s="2">
        <v>92</v>
      </c>
      <c r="O1608" s="2">
        <v>139</v>
      </c>
      <c r="P1608" s="2"/>
      <c r="Q1608" s="2">
        <v>0</v>
      </c>
      <c r="R1608" s="2">
        <v>84</v>
      </c>
      <c r="S1608" s="2">
        <v>53</v>
      </c>
      <c r="T1608" s="2">
        <v>124</v>
      </c>
      <c r="U1608" s="2"/>
      <c r="V1608" s="2"/>
      <c r="W1608" s="2"/>
      <c r="X1608" s="2"/>
      <c r="Y1608" s="44"/>
    </row>
    <row r="1609" spans="1:25" ht="16.5" customHeight="1" x14ac:dyDescent="0.25">
      <c r="A1609" s="1" t="s">
        <v>557</v>
      </c>
      <c r="B1609" s="5" t="s">
        <v>1772</v>
      </c>
      <c r="C1609" s="5"/>
      <c r="D1609" s="2"/>
      <c r="E1609" s="2"/>
      <c r="F1609" s="2"/>
      <c r="G1609" s="2"/>
      <c r="H1609" s="2"/>
      <c r="I1609" s="2"/>
      <c r="J1609" s="2"/>
      <c r="K1609" s="2"/>
      <c r="L1609" s="2"/>
      <c r="M1609" s="2">
        <v>171645</v>
      </c>
      <c r="N1609" s="2">
        <v>42021</v>
      </c>
      <c r="O1609" s="2">
        <v>14040</v>
      </c>
      <c r="P1609" s="2"/>
      <c r="Q1609" s="2">
        <v>0</v>
      </c>
      <c r="R1609" s="2">
        <v>94946</v>
      </c>
      <c r="S1609" s="2">
        <v>110317</v>
      </c>
      <c r="T1609" s="2">
        <v>111080</v>
      </c>
      <c r="U1609" s="2">
        <v>40000</v>
      </c>
      <c r="V1609" s="2">
        <v>862</v>
      </c>
      <c r="W1609" s="2">
        <v>110613</v>
      </c>
      <c r="X1609" s="2">
        <v>123557</v>
      </c>
    </row>
    <row r="1610" spans="1:25" s="43" customFormat="1" ht="16.5" customHeight="1" x14ac:dyDescent="0.25">
      <c r="A1610" s="3" t="s">
        <v>557</v>
      </c>
      <c r="B1610" s="5" t="s">
        <v>1566</v>
      </c>
      <c r="C1610" s="5"/>
      <c r="D1610" s="10"/>
      <c r="E1610" s="10"/>
      <c r="F1610" s="10"/>
      <c r="G1610" s="10"/>
      <c r="H1610" s="10"/>
      <c r="I1610" s="10"/>
      <c r="J1610" s="10"/>
      <c r="K1610" s="10"/>
      <c r="L1610" s="10"/>
      <c r="M1610" s="10"/>
      <c r="N1610" s="10"/>
      <c r="O1610" s="10"/>
      <c r="P1610" s="10"/>
      <c r="Q1610" s="10"/>
      <c r="R1610" s="10"/>
      <c r="S1610" s="10">
        <v>1500</v>
      </c>
      <c r="T1610" s="10"/>
      <c r="U1610" s="10"/>
      <c r="V1610" s="10"/>
      <c r="W1610" s="10"/>
      <c r="X1610" s="10"/>
    </row>
    <row r="1611" spans="1:25" s="43" customFormat="1" ht="16.5" customHeight="1" x14ac:dyDescent="0.25">
      <c r="A1611" s="3" t="s">
        <v>557</v>
      </c>
      <c r="B1611" s="5" t="s">
        <v>1773</v>
      </c>
      <c r="C1611" s="5" t="s">
        <v>493</v>
      </c>
      <c r="D1611" s="10"/>
      <c r="E1611" s="10"/>
      <c r="F1611" s="10"/>
      <c r="G1611" s="10"/>
      <c r="H1611" s="10"/>
      <c r="I1611" s="10"/>
      <c r="J1611" s="10"/>
      <c r="K1611" s="10"/>
      <c r="L1611" s="10"/>
      <c r="M1611" s="10">
        <v>313163</v>
      </c>
      <c r="N1611" s="10">
        <v>600396</v>
      </c>
      <c r="O1611" s="10">
        <v>218917</v>
      </c>
      <c r="P1611" s="10"/>
      <c r="Q1611" s="10">
        <v>0</v>
      </c>
      <c r="R1611" s="10">
        <v>616316</v>
      </c>
      <c r="S1611" s="10">
        <v>359191</v>
      </c>
      <c r="T1611" s="10">
        <v>175981</v>
      </c>
      <c r="U1611" s="10"/>
      <c r="V1611" s="10">
        <v>3506</v>
      </c>
      <c r="W1611" s="10">
        <v>4000</v>
      </c>
      <c r="X1611" s="10"/>
    </row>
    <row r="1612" spans="1:25" ht="16.5" customHeight="1" x14ac:dyDescent="0.25">
      <c r="A1612" s="1" t="s">
        <v>557</v>
      </c>
      <c r="B1612" s="5" t="s">
        <v>492</v>
      </c>
      <c r="C1612" s="5"/>
      <c r="D1612" s="2">
        <v>23570</v>
      </c>
      <c r="E1612" s="2">
        <v>600</v>
      </c>
      <c r="F1612" s="2">
        <v>21869</v>
      </c>
      <c r="G1612" s="2">
        <v>65866</v>
      </c>
      <c r="H1612" s="2">
        <v>8768</v>
      </c>
      <c r="I1612" s="2">
        <v>4055</v>
      </c>
      <c r="J1612" s="2">
        <v>59438</v>
      </c>
      <c r="K1612" s="2">
        <v>10120</v>
      </c>
      <c r="L1612" s="2">
        <v>185823</v>
      </c>
      <c r="M1612" s="2">
        <v>28360</v>
      </c>
      <c r="N1612" s="2">
        <v>7274</v>
      </c>
      <c r="O1612" s="2">
        <v>1456</v>
      </c>
      <c r="P1612" s="2"/>
      <c r="Q1612" s="2">
        <v>310</v>
      </c>
      <c r="R1612" s="2">
        <v>7458</v>
      </c>
      <c r="S1612" s="2">
        <v>30786</v>
      </c>
      <c r="T1612" s="2"/>
      <c r="U1612" s="2"/>
      <c r="V1612" s="2">
        <v>150</v>
      </c>
      <c r="W1612" s="2"/>
      <c r="X1612" s="2">
        <v>600</v>
      </c>
    </row>
    <row r="1613" spans="1:25" ht="16.5" customHeight="1" x14ac:dyDescent="0.25">
      <c r="A1613" s="1" t="s">
        <v>557</v>
      </c>
      <c r="B1613" s="5" t="s">
        <v>1004</v>
      </c>
      <c r="C1613" s="5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>
        <v>0</v>
      </c>
      <c r="R1613" s="2"/>
      <c r="S1613" s="2">
        <v>95000</v>
      </c>
      <c r="T1613" s="2">
        <v>106108</v>
      </c>
      <c r="U1613" s="2">
        <v>30943</v>
      </c>
      <c r="V1613" s="2"/>
      <c r="W1613" s="2">
        <v>60000</v>
      </c>
      <c r="X1613" s="2">
        <v>78370</v>
      </c>
    </row>
    <row r="1614" spans="1:25" ht="16.5" customHeight="1" x14ac:dyDescent="0.25">
      <c r="A1614" s="1" t="s">
        <v>557</v>
      </c>
      <c r="B1614" s="5" t="s">
        <v>494</v>
      </c>
      <c r="C1614" s="5"/>
      <c r="D1614" s="2"/>
      <c r="E1614" s="2"/>
      <c r="F1614" s="2"/>
      <c r="G1614" s="2"/>
      <c r="H1614" s="2"/>
      <c r="I1614" s="2"/>
      <c r="J1614" s="2"/>
      <c r="K1614" s="2"/>
      <c r="L1614" s="2"/>
      <c r="M1614" s="2">
        <v>200</v>
      </c>
      <c r="N1614" s="2">
        <v>5375</v>
      </c>
      <c r="O1614" s="2"/>
      <c r="P1614" s="2">
        <v>4286</v>
      </c>
      <c r="Q1614" s="2">
        <v>1807</v>
      </c>
      <c r="R1614" s="2"/>
      <c r="S1614" s="2"/>
      <c r="T1614" s="2">
        <v>2665</v>
      </c>
      <c r="U1614" s="2">
        <v>366</v>
      </c>
      <c r="V1614" s="2"/>
      <c r="W1614" s="2"/>
      <c r="X1614" s="2"/>
    </row>
    <row r="1615" spans="1:25" ht="16.5" customHeight="1" x14ac:dyDescent="0.25">
      <c r="A1615" s="1" t="s">
        <v>557</v>
      </c>
      <c r="B1615" s="5" t="s">
        <v>558</v>
      </c>
      <c r="C1615" s="5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>
        <v>552</v>
      </c>
      <c r="P1615" s="2">
        <v>517</v>
      </c>
      <c r="Q1615" s="2">
        <v>0</v>
      </c>
      <c r="R1615" s="2">
        <v>57</v>
      </c>
      <c r="S1615" s="2">
        <v>33</v>
      </c>
      <c r="T1615" s="2"/>
      <c r="U1615" s="2">
        <v>1313</v>
      </c>
      <c r="V1615" s="2">
        <v>2110</v>
      </c>
      <c r="W1615" s="2">
        <v>2699</v>
      </c>
      <c r="X1615" s="2">
        <v>2496</v>
      </c>
    </row>
    <row r="1616" spans="1:25" ht="16.5" customHeight="1" x14ac:dyDescent="0.25">
      <c r="A1616" s="1" t="s">
        <v>557</v>
      </c>
      <c r="B1616" s="5" t="s">
        <v>1595</v>
      </c>
      <c r="C1616" s="5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>
        <v>210</v>
      </c>
      <c r="V1616" s="2">
        <v>360</v>
      </c>
      <c r="W1616" s="2">
        <v>796</v>
      </c>
      <c r="X1616" s="2">
        <v>728</v>
      </c>
    </row>
    <row r="1617" spans="1:24" s="43" customFormat="1" ht="16.5" customHeight="1" x14ac:dyDescent="0.25">
      <c r="A1617" s="3" t="s">
        <v>557</v>
      </c>
      <c r="B1617" s="5" t="s">
        <v>1567</v>
      </c>
      <c r="C1617" s="5"/>
      <c r="D1617" s="10"/>
      <c r="E1617" s="10"/>
      <c r="F1617" s="10"/>
      <c r="G1617" s="10"/>
      <c r="H1617" s="10"/>
      <c r="I1617" s="10"/>
      <c r="J1617" s="10"/>
      <c r="K1617" s="10"/>
      <c r="L1617" s="10"/>
      <c r="M1617" s="10"/>
      <c r="N1617" s="10"/>
      <c r="O1617" s="10"/>
      <c r="P1617" s="10">
        <v>161807</v>
      </c>
      <c r="Q1617" s="10">
        <v>161807</v>
      </c>
      <c r="R1617" s="10">
        <v>60000</v>
      </c>
      <c r="S1617" s="10">
        <v>30000</v>
      </c>
      <c r="T1617" s="10"/>
      <c r="U1617" s="10"/>
      <c r="V1617" s="10"/>
      <c r="W1617" s="10"/>
      <c r="X1617" s="10"/>
    </row>
    <row r="1618" spans="1:24" s="43" customFormat="1" ht="16.5" customHeight="1" x14ac:dyDescent="0.25">
      <c r="A1618" s="3" t="s">
        <v>557</v>
      </c>
      <c r="B1618" s="5" t="s">
        <v>559</v>
      </c>
      <c r="C1618" s="5"/>
      <c r="D1618" s="10"/>
      <c r="E1618" s="10"/>
      <c r="F1618" s="10"/>
      <c r="G1618" s="10"/>
      <c r="H1618" s="10"/>
      <c r="I1618" s="10"/>
      <c r="J1618" s="10"/>
      <c r="K1618" s="10"/>
      <c r="L1618" s="10"/>
      <c r="M1618" s="10"/>
      <c r="N1618" s="10"/>
      <c r="O1618" s="10">
        <v>7458</v>
      </c>
      <c r="P1618" s="10"/>
      <c r="Q1618" s="10">
        <v>0</v>
      </c>
      <c r="R1618" s="10"/>
      <c r="S1618" s="10"/>
      <c r="T1618" s="10"/>
      <c r="U1618" s="10"/>
      <c r="V1618" s="10"/>
      <c r="W1618" s="10"/>
      <c r="X1618" s="10"/>
    </row>
    <row r="1619" spans="1:24" s="43" customFormat="1" ht="16.5" customHeight="1" x14ac:dyDescent="0.25">
      <c r="A1619" s="3" t="s">
        <v>557</v>
      </c>
      <c r="B1619" s="5" t="s">
        <v>2260</v>
      </c>
      <c r="C1619" s="5"/>
      <c r="D1619" s="10"/>
      <c r="E1619" s="10"/>
      <c r="F1619" s="10"/>
      <c r="G1619" s="10"/>
      <c r="H1619" s="10"/>
      <c r="I1619" s="10"/>
      <c r="J1619" s="10"/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48">
        <v>641</v>
      </c>
      <c r="W1619" s="48"/>
      <c r="X1619" s="48"/>
    </row>
    <row r="1620" spans="1:24" ht="16.5" customHeight="1" x14ac:dyDescent="0.25">
      <c r="A1620" s="3" t="s">
        <v>557</v>
      </c>
      <c r="B1620" s="5" t="s">
        <v>1774</v>
      </c>
      <c r="C1620" s="5" t="s">
        <v>532</v>
      </c>
      <c r="D1620" s="10"/>
      <c r="E1620" s="10"/>
      <c r="F1620" s="10"/>
      <c r="G1620" s="10"/>
      <c r="H1620" s="10"/>
      <c r="I1620" s="10"/>
      <c r="J1620" s="10"/>
      <c r="K1620" s="10"/>
      <c r="L1620" s="10"/>
      <c r="M1620" s="10">
        <v>1541</v>
      </c>
      <c r="N1620" s="10">
        <v>8833</v>
      </c>
      <c r="O1620" s="10"/>
      <c r="P1620" s="10"/>
      <c r="Q1620" s="10">
        <v>0</v>
      </c>
      <c r="R1620" s="10"/>
      <c r="S1620" s="10"/>
      <c r="T1620" s="10"/>
      <c r="U1620" s="10"/>
      <c r="V1620" s="10"/>
      <c r="W1620" s="10">
        <v>7550</v>
      </c>
      <c r="X1620" s="10"/>
    </row>
    <row r="1621" spans="1:24" ht="16.5" customHeight="1" x14ac:dyDescent="0.25">
      <c r="A1621" s="1" t="s">
        <v>557</v>
      </c>
      <c r="B1621" s="5" t="s">
        <v>495</v>
      </c>
      <c r="C1621" s="5"/>
      <c r="D1621" s="2">
        <v>35</v>
      </c>
      <c r="E1621" s="2"/>
      <c r="F1621" s="2"/>
      <c r="G1621" s="2"/>
      <c r="H1621" s="2"/>
      <c r="I1621" s="2"/>
      <c r="J1621" s="2"/>
      <c r="K1621" s="2"/>
      <c r="L1621" s="2"/>
      <c r="M1621" s="2"/>
      <c r="N1621" s="2">
        <v>111</v>
      </c>
      <c r="O1621" s="2"/>
      <c r="P1621" s="2"/>
      <c r="Q1621" s="2">
        <v>0</v>
      </c>
      <c r="R1621" s="2"/>
      <c r="S1621" s="2"/>
      <c r="T1621" s="2"/>
      <c r="U1621" s="2"/>
      <c r="V1621" s="2"/>
      <c r="W1621" s="2"/>
      <c r="X1621" s="2"/>
    </row>
    <row r="1622" spans="1:24" s="43" customFormat="1" ht="16.5" customHeight="1" x14ac:dyDescent="0.25">
      <c r="A1622" s="3" t="s">
        <v>557</v>
      </c>
      <c r="B1622" s="45" t="s">
        <v>2261</v>
      </c>
      <c r="C1622" s="5"/>
      <c r="D1622" s="10"/>
      <c r="E1622" s="10"/>
      <c r="F1622" s="10"/>
      <c r="G1622" s="10"/>
      <c r="H1622" s="10"/>
      <c r="I1622" s="10"/>
      <c r="J1622" s="10"/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48">
        <v>16619</v>
      </c>
      <c r="W1622" s="48"/>
      <c r="X1622" s="48"/>
    </row>
    <row r="1623" spans="1:24" ht="16.5" customHeight="1" x14ac:dyDescent="0.25">
      <c r="A1623" s="1" t="s">
        <v>557</v>
      </c>
      <c r="B1623" s="5" t="s">
        <v>496</v>
      </c>
      <c r="C1623" s="5"/>
      <c r="D1623" s="2">
        <v>29</v>
      </c>
      <c r="E1623" s="2"/>
      <c r="F1623" s="2"/>
      <c r="G1623" s="2"/>
      <c r="H1623" s="2"/>
      <c r="I1623" s="2"/>
      <c r="J1623" s="2"/>
      <c r="K1623" s="2"/>
      <c r="L1623" s="2">
        <v>3</v>
      </c>
      <c r="M1623" s="2">
        <v>15762</v>
      </c>
      <c r="N1623" s="2">
        <v>93</v>
      </c>
      <c r="O1623" s="2">
        <v>69</v>
      </c>
      <c r="P1623" s="2">
        <v>50</v>
      </c>
      <c r="Q1623" s="2">
        <v>0</v>
      </c>
      <c r="R1623" s="2">
        <v>90</v>
      </c>
      <c r="S1623" s="2">
        <v>35</v>
      </c>
      <c r="T1623" s="2"/>
      <c r="U1623" s="2"/>
      <c r="V1623" s="2"/>
      <c r="W1623" s="2"/>
      <c r="X1623" s="2"/>
    </row>
    <row r="1624" spans="1:24" ht="16.5" customHeight="1" x14ac:dyDescent="0.25">
      <c r="A1624" s="1" t="s">
        <v>557</v>
      </c>
      <c r="B1624" s="5" t="s">
        <v>2678</v>
      </c>
      <c r="C1624" s="5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  <c r="V1624" s="2"/>
      <c r="W1624" s="10">
        <v>263</v>
      </c>
      <c r="X1624" s="10"/>
    </row>
    <row r="1625" spans="1:24" ht="16.5" customHeight="1" x14ac:dyDescent="0.25">
      <c r="A1625" s="1" t="s">
        <v>557</v>
      </c>
      <c r="B1625" s="5" t="s">
        <v>2679</v>
      </c>
      <c r="C1625" s="5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  <c r="V1625" s="2"/>
      <c r="W1625" s="10">
        <v>1138</v>
      </c>
      <c r="X1625" s="10"/>
    </row>
    <row r="1626" spans="1:24" ht="16.5" customHeight="1" x14ac:dyDescent="0.25">
      <c r="A1626" s="1" t="s">
        <v>557</v>
      </c>
      <c r="B1626" s="5" t="s">
        <v>2680</v>
      </c>
      <c r="C1626" s="5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  <c r="V1626" s="2"/>
      <c r="W1626" s="10">
        <v>512</v>
      </c>
      <c r="X1626" s="10"/>
    </row>
    <row r="1627" spans="1:24" ht="16.5" customHeight="1" x14ac:dyDescent="0.25">
      <c r="A1627" s="1" t="s">
        <v>557</v>
      </c>
      <c r="B1627" s="5" t="s">
        <v>2681</v>
      </c>
      <c r="C1627" s="5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  <c r="V1627" s="2"/>
      <c r="W1627" s="10">
        <v>568</v>
      </c>
      <c r="X1627" s="10"/>
    </row>
    <row r="1628" spans="1:24" ht="16.5" customHeight="1" x14ac:dyDescent="0.25">
      <c r="A1628" s="1" t="s">
        <v>557</v>
      </c>
      <c r="B1628" s="5" t="s">
        <v>2682</v>
      </c>
      <c r="C1628" s="5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  <c r="V1628" s="2"/>
      <c r="W1628" s="10">
        <v>1146</v>
      </c>
      <c r="X1628" s="10"/>
    </row>
    <row r="1629" spans="1:24" ht="16.5" customHeight="1" x14ac:dyDescent="0.25">
      <c r="A1629" s="3" t="s">
        <v>557</v>
      </c>
      <c r="B1629" s="5" t="s">
        <v>1951</v>
      </c>
      <c r="C1629" s="5" t="s">
        <v>1952</v>
      </c>
      <c r="D1629" s="10">
        <v>73781</v>
      </c>
      <c r="E1629" s="10">
        <v>1800</v>
      </c>
      <c r="F1629" s="10">
        <v>13188</v>
      </c>
      <c r="G1629" s="10">
        <v>50479</v>
      </c>
      <c r="H1629" s="10">
        <v>147084</v>
      </c>
      <c r="I1629" s="10">
        <v>105741</v>
      </c>
      <c r="J1629" s="10">
        <v>95506</v>
      </c>
      <c r="K1629" s="10">
        <v>87165</v>
      </c>
      <c r="L1629" s="10">
        <v>527178</v>
      </c>
      <c r="M1629" s="10">
        <v>267227</v>
      </c>
      <c r="N1629" s="10">
        <v>397572</v>
      </c>
      <c r="O1629" s="10">
        <v>321814</v>
      </c>
      <c r="P1629" s="10">
        <v>56641</v>
      </c>
      <c r="Q1629" s="10">
        <v>1662</v>
      </c>
      <c r="R1629" s="10">
        <v>130498</v>
      </c>
      <c r="S1629" s="10">
        <v>200537</v>
      </c>
      <c r="T1629" s="10">
        <v>659124</v>
      </c>
      <c r="U1629" s="10">
        <v>88134</v>
      </c>
      <c r="V1629" s="10">
        <v>92682</v>
      </c>
      <c r="W1629" s="10">
        <v>11205</v>
      </c>
      <c r="X1629" s="10">
        <v>41913</v>
      </c>
    </row>
    <row r="1630" spans="1:24" ht="16.5" customHeight="1" x14ac:dyDescent="0.25">
      <c r="A1630" s="3" t="s">
        <v>557</v>
      </c>
      <c r="B1630" s="5" t="s">
        <v>2882</v>
      </c>
      <c r="C1630" s="5"/>
      <c r="D1630" s="10"/>
      <c r="E1630" s="10"/>
      <c r="F1630" s="10"/>
      <c r="G1630" s="10"/>
      <c r="H1630" s="10"/>
      <c r="I1630" s="10"/>
      <c r="J1630" s="10"/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>
        <v>25</v>
      </c>
    </row>
    <row r="1631" spans="1:24" ht="16.5" customHeight="1" x14ac:dyDescent="0.25">
      <c r="A1631" s="3" t="s">
        <v>557</v>
      </c>
      <c r="B1631" s="5" t="s">
        <v>497</v>
      </c>
      <c r="C1631" s="5"/>
      <c r="D1631" s="2"/>
      <c r="E1631" s="2"/>
      <c r="F1631" s="2"/>
      <c r="G1631" s="2"/>
      <c r="H1631" s="2"/>
      <c r="I1631" s="2"/>
      <c r="J1631" s="2"/>
      <c r="K1631" s="2"/>
      <c r="L1631" s="2"/>
      <c r="M1631" s="2">
        <v>80</v>
      </c>
      <c r="N1631" s="2"/>
      <c r="O1631" s="2">
        <v>15</v>
      </c>
      <c r="P1631" s="2"/>
      <c r="Q1631" s="2">
        <v>0</v>
      </c>
      <c r="R1631" s="2">
        <v>40</v>
      </c>
      <c r="S1631" s="2">
        <v>145</v>
      </c>
      <c r="T1631" s="2">
        <v>145</v>
      </c>
      <c r="U1631" s="2"/>
      <c r="V1631" s="2"/>
      <c r="W1631" s="2">
        <v>60</v>
      </c>
      <c r="X1631" s="2"/>
    </row>
    <row r="1632" spans="1:24" ht="16.5" customHeight="1" x14ac:dyDescent="0.25">
      <c r="A1632" s="3" t="s">
        <v>557</v>
      </c>
      <c r="B1632" s="5" t="s">
        <v>498</v>
      </c>
      <c r="C1632" s="5"/>
      <c r="D1632" s="2">
        <v>49</v>
      </c>
      <c r="E1632" s="2"/>
      <c r="F1632" s="2"/>
      <c r="G1632" s="2"/>
      <c r="H1632" s="2"/>
      <c r="I1632" s="2"/>
      <c r="J1632" s="2"/>
      <c r="K1632" s="2"/>
      <c r="L1632" s="2"/>
      <c r="M1632" s="2">
        <v>43</v>
      </c>
      <c r="N1632" s="2">
        <v>34</v>
      </c>
      <c r="O1632" s="2">
        <v>24</v>
      </c>
      <c r="P1632" s="2"/>
      <c r="Q1632" s="2">
        <v>0</v>
      </c>
      <c r="R1632" s="2"/>
      <c r="S1632" s="2"/>
      <c r="T1632" s="2"/>
      <c r="U1632" s="2"/>
      <c r="V1632" s="2"/>
      <c r="W1632" s="2"/>
      <c r="X1632" s="2"/>
    </row>
    <row r="1633" spans="1:24" s="43" customFormat="1" ht="16.5" customHeight="1" x14ac:dyDescent="0.25">
      <c r="A1633" s="3" t="s">
        <v>557</v>
      </c>
      <c r="B1633" s="5" t="s">
        <v>2262</v>
      </c>
      <c r="C1633" s="5"/>
      <c r="D1633" s="10"/>
      <c r="E1633" s="10"/>
      <c r="F1633" s="10"/>
      <c r="G1633" s="10"/>
      <c r="H1633" s="10"/>
      <c r="I1633" s="10"/>
      <c r="J1633" s="10"/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48">
        <v>36239</v>
      </c>
      <c r="W1633" s="48"/>
      <c r="X1633" s="48"/>
    </row>
    <row r="1634" spans="1:24" s="43" customFormat="1" ht="16.5" customHeight="1" x14ac:dyDescent="0.25">
      <c r="A1634" s="3" t="s">
        <v>557</v>
      </c>
      <c r="B1634" s="5" t="s">
        <v>2263</v>
      </c>
      <c r="C1634" s="5"/>
      <c r="D1634" s="10"/>
      <c r="E1634" s="10"/>
      <c r="F1634" s="10"/>
      <c r="G1634" s="10"/>
      <c r="H1634" s="10"/>
      <c r="I1634" s="10"/>
      <c r="J1634" s="10"/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48">
        <v>33995</v>
      </c>
      <c r="W1634" s="48"/>
      <c r="X1634" s="48"/>
    </row>
    <row r="1635" spans="1:24" ht="16.5" customHeight="1" x14ac:dyDescent="0.25">
      <c r="A1635" s="3" t="s">
        <v>557</v>
      </c>
      <c r="B1635" s="5" t="s">
        <v>499</v>
      </c>
      <c r="C1635" s="5"/>
      <c r="D1635" s="2">
        <v>7</v>
      </c>
      <c r="E1635" s="2"/>
      <c r="F1635" s="2"/>
      <c r="G1635" s="2"/>
      <c r="H1635" s="2">
        <v>150</v>
      </c>
      <c r="I1635" s="2"/>
      <c r="J1635" s="2">
        <v>9730</v>
      </c>
      <c r="K1635" s="2"/>
      <c r="L1635" s="2">
        <v>21800</v>
      </c>
      <c r="M1635" s="2">
        <v>18000</v>
      </c>
      <c r="N1635" s="2">
        <v>19200</v>
      </c>
      <c r="O1635" s="2"/>
      <c r="P1635" s="2">
        <v>90</v>
      </c>
      <c r="Q1635" s="2">
        <v>90</v>
      </c>
      <c r="R1635" s="2">
        <v>2</v>
      </c>
      <c r="S1635" s="2"/>
      <c r="T1635" s="2"/>
      <c r="U1635" s="2"/>
      <c r="V1635" s="2">
        <v>54977</v>
      </c>
      <c r="W1635" s="2"/>
      <c r="X1635" s="2">
        <v>42537</v>
      </c>
    </row>
    <row r="1636" spans="1:24" ht="16.5" customHeight="1" x14ac:dyDescent="0.25">
      <c r="A1636" s="3" t="s">
        <v>557</v>
      </c>
      <c r="B1636" s="5" t="s">
        <v>1775</v>
      </c>
      <c r="C1636" s="5" t="s">
        <v>1955</v>
      </c>
      <c r="D1636" s="10"/>
      <c r="E1636" s="10"/>
      <c r="F1636" s="10"/>
      <c r="G1636" s="10"/>
      <c r="H1636" s="10"/>
      <c r="I1636" s="10"/>
      <c r="J1636" s="10"/>
      <c r="K1636" s="10"/>
      <c r="L1636" s="10"/>
      <c r="M1636" s="10">
        <v>48895</v>
      </c>
      <c r="N1636" s="10">
        <v>315896</v>
      </c>
      <c r="O1636" s="10">
        <v>279093</v>
      </c>
      <c r="P1636" s="10">
        <v>39500</v>
      </c>
      <c r="Q1636" s="10">
        <v>0</v>
      </c>
      <c r="R1636" s="10">
        <v>186782</v>
      </c>
      <c r="S1636" s="10">
        <v>151859</v>
      </c>
      <c r="T1636" s="10">
        <v>105502</v>
      </c>
      <c r="U1636" s="10">
        <v>17900</v>
      </c>
      <c r="V1636" s="10">
        <v>2170</v>
      </c>
      <c r="W1636" s="10">
        <v>1000</v>
      </c>
      <c r="X1636" s="10"/>
    </row>
    <row r="1637" spans="1:24" ht="16.5" customHeight="1" x14ac:dyDescent="0.25">
      <c r="A1637" s="3" t="s">
        <v>557</v>
      </c>
      <c r="B1637" s="5" t="s">
        <v>1776</v>
      </c>
      <c r="C1637" s="5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>
        <v>3144</v>
      </c>
      <c r="U1637" s="2">
        <v>25000</v>
      </c>
      <c r="V1637" s="2">
        <v>15000</v>
      </c>
      <c r="W1637" s="2"/>
      <c r="X1637" s="2"/>
    </row>
    <row r="1638" spans="1:24" ht="16.5" customHeight="1" x14ac:dyDescent="0.25">
      <c r="A1638" s="3" t="s">
        <v>557</v>
      </c>
      <c r="B1638" s="5" t="s">
        <v>1777</v>
      </c>
      <c r="C1638" s="5" t="s">
        <v>1956</v>
      </c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>
        <v>1840</v>
      </c>
      <c r="O1638" s="2"/>
      <c r="P1638" s="2">
        <v>15</v>
      </c>
      <c r="Q1638" s="2">
        <v>0</v>
      </c>
      <c r="R1638" s="2">
        <v>438</v>
      </c>
      <c r="S1638" s="2">
        <v>110</v>
      </c>
      <c r="T1638" s="2">
        <v>10410</v>
      </c>
      <c r="U1638" s="2">
        <v>212</v>
      </c>
      <c r="V1638" s="2">
        <v>180</v>
      </c>
      <c r="W1638" s="2">
        <v>231</v>
      </c>
      <c r="X1638" s="2">
        <v>255</v>
      </c>
    </row>
    <row r="1639" spans="1:24" ht="16.5" customHeight="1" x14ac:dyDescent="0.25">
      <c r="A1639" s="3" t="s">
        <v>557</v>
      </c>
      <c r="B1639" s="5" t="s">
        <v>2876</v>
      </c>
      <c r="C1639" s="5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  <c r="U1639" s="2"/>
      <c r="V1639" s="2"/>
      <c r="W1639" s="2"/>
      <c r="X1639" s="2">
        <v>531</v>
      </c>
    </row>
    <row r="1640" spans="1:24" s="43" customFormat="1" ht="16.5" customHeight="1" x14ac:dyDescent="0.25">
      <c r="A1640" s="3" t="s">
        <v>557</v>
      </c>
      <c r="B1640" s="4" t="s">
        <v>501</v>
      </c>
      <c r="C1640" s="4"/>
      <c r="D1640" s="2">
        <v>75037</v>
      </c>
      <c r="E1640" s="2">
        <v>13500</v>
      </c>
      <c r="F1640" s="2">
        <v>2700</v>
      </c>
      <c r="G1640" s="2">
        <v>4000</v>
      </c>
      <c r="H1640" s="2">
        <v>36100</v>
      </c>
      <c r="I1640" s="2">
        <v>99325</v>
      </c>
      <c r="J1640" s="2"/>
      <c r="K1640" s="2"/>
      <c r="L1640" s="2">
        <v>72060</v>
      </c>
      <c r="M1640" s="2">
        <v>115195</v>
      </c>
      <c r="N1640" s="2">
        <v>82207</v>
      </c>
      <c r="O1640" s="2">
        <v>165917</v>
      </c>
      <c r="P1640" s="2">
        <v>45691</v>
      </c>
      <c r="Q1640" s="2">
        <v>0</v>
      </c>
      <c r="R1640" s="2">
        <v>34228</v>
      </c>
      <c r="S1640" s="2">
        <v>45736</v>
      </c>
      <c r="T1640" s="2">
        <v>63114</v>
      </c>
      <c r="U1640" s="2">
        <v>69986</v>
      </c>
      <c r="V1640" s="2">
        <v>32728</v>
      </c>
      <c r="W1640" s="2">
        <v>79077</v>
      </c>
      <c r="X1640" s="2">
        <v>33799</v>
      </c>
    </row>
    <row r="1641" spans="1:24" s="43" customFormat="1" ht="16.5" customHeight="1" x14ac:dyDescent="0.25">
      <c r="A1641" s="3" t="s">
        <v>557</v>
      </c>
      <c r="B1641" s="5" t="s">
        <v>1005</v>
      </c>
      <c r="C1641" s="5"/>
      <c r="D1641" s="10"/>
      <c r="E1641" s="10"/>
      <c r="F1641" s="10"/>
      <c r="G1641" s="10"/>
      <c r="H1641" s="10"/>
      <c r="I1641" s="10"/>
      <c r="J1641" s="10"/>
      <c r="K1641" s="10"/>
      <c r="L1641" s="10"/>
      <c r="M1641" s="10"/>
      <c r="N1641" s="10"/>
      <c r="O1641" s="10"/>
      <c r="P1641" s="10"/>
      <c r="Q1641" s="10">
        <v>0</v>
      </c>
      <c r="R1641" s="10"/>
      <c r="S1641" s="10"/>
      <c r="T1641" s="10"/>
      <c r="U1641" s="10"/>
      <c r="V1641" s="10"/>
      <c r="W1641" s="10"/>
      <c r="X1641" s="10"/>
    </row>
    <row r="1642" spans="1:24" s="43" customFormat="1" ht="16.5" customHeight="1" x14ac:dyDescent="0.25">
      <c r="A1642" s="1" t="s">
        <v>557</v>
      </c>
      <c r="B1642" s="4" t="s">
        <v>502</v>
      </c>
      <c r="C1642" s="4"/>
      <c r="D1642" s="2">
        <v>15600</v>
      </c>
      <c r="E1642" s="2"/>
      <c r="F1642" s="2"/>
      <c r="G1642" s="2"/>
      <c r="H1642" s="2"/>
      <c r="I1642" s="2"/>
      <c r="J1642" s="2"/>
      <c r="K1642" s="2"/>
      <c r="L1642" s="2"/>
      <c r="M1642" s="2"/>
      <c r="N1642" s="2">
        <v>696</v>
      </c>
      <c r="O1642" s="2"/>
      <c r="P1642" s="2"/>
      <c r="Q1642" s="2">
        <v>0</v>
      </c>
      <c r="R1642" s="2"/>
      <c r="S1642" s="2"/>
      <c r="T1642" s="2"/>
      <c r="U1642" s="2"/>
      <c r="V1642" s="2"/>
      <c r="W1642" s="2"/>
      <c r="X1642" s="2"/>
    </row>
    <row r="1643" spans="1:24" ht="16.5" customHeight="1" x14ac:dyDescent="0.25">
      <c r="A1643" s="3" t="s">
        <v>557</v>
      </c>
      <c r="B1643" s="5" t="s">
        <v>1778</v>
      </c>
      <c r="C1643" s="5" t="s">
        <v>1960</v>
      </c>
      <c r="D1643" s="10"/>
      <c r="E1643" s="10"/>
      <c r="F1643" s="10"/>
      <c r="G1643" s="10"/>
      <c r="H1643" s="10"/>
      <c r="I1643" s="10"/>
      <c r="J1643" s="10"/>
      <c r="K1643" s="10"/>
      <c r="L1643" s="10"/>
      <c r="M1643" s="10">
        <v>15211</v>
      </c>
      <c r="N1643" s="10">
        <v>27894</v>
      </c>
      <c r="O1643" s="10">
        <v>34997</v>
      </c>
      <c r="P1643" s="10"/>
      <c r="Q1643" s="10">
        <v>0</v>
      </c>
      <c r="R1643" s="10">
        <v>167678</v>
      </c>
      <c r="S1643" s="10">
        <v>394190</v>
      </c>
      <c r="T1643" s="10">
        <v>327927</v>
      </c>
      <c r="U1643" s="10">
        <v>13143</v>
      </c>
      <c r="V1643" s="10">
        <v>39003</v>
      </c>
      <c r="W1643" s="10">
        <v>45575</v>
      </c>
      <c r="X1643" s="10">
        <v>74642</v>
      </c>
    </row>
    <row r="1644" spans="1:24" s="43" customFormat="1" ht="16.5" customHeight="1" x14ac:dyDescent="0.25">
      <c r="A1644" s="3" t="s">
        <v>557</v>
      </c>
      <c r="B1644" s="5" t="s">
        <v>1006</v>
      </c>
      <c r="C1644" s="5"/>
      <c r="D1644" s="10"/>
      <c r="E1644" s="10"/>
      <c r="F1644" s="10"/>
      <c r="G1644" s="10"/>
      <c r="H1644" s="10"/>
      <c r="I1644" s="10"/>
      <c r="J1644" s="10"/>
      <c r="K1644" s="10"/>
      <c r="L1644" s="10"/>
      <c r="M1644" s="10"/>
      <c r="N1644" s="10"/>
      <c r="O1644" s="10"/>
      <c r="P1644" s="10"/>
      <c r="Q1644" s="10">
        <v>0</v>
      </c>
      <c r="R1644" s="10"/>
      <c r="S1644" s="10"/>
      <c r="T1644" s="10"/>
      <c r="U1644" s="10"/>
      <c r="V1644" s="10"/>
      <c r="W1644" s="10"/>
      <c r="X1644" s="10"/>
    </row>
    <row r="1645" spans="1:24" ht="16.5" customHeight="1" x14ac:dyDescent="0.25">
      <c r="A1645" s="3" t="s">
        <v>557</v>
      </c>
      <c r="B1645" s="5" t="s">
        <v>503</v>
      </c>
      <c r="C1645" s="5"/>
      <c r="D1645" s="10">
        <v>64904</v>
      </c>
      <c r="E1645" s="10">
        <v>31200</v>
      </c>
      <c r="F1645" s="10">
        <v>14099</v>
      </c>
      <c r="G1645" s="10">
        <v>50479</v>
      </c>
      <c r="H1645" s="10">
        <v>147084</v>
      </c>
      <c r="I1645" s="10">
        <v>105741</v>
      </c>
      <c r="J1645" s="10">
        <v>142507</v>
      </c>
      <c r="K1645" s="10">
        <v>382784</v>
      </c>
      <c r="L1645" s="10">
        <v>776545</v>
      </c>
      <c r="M1645" s="10">
        <v>523511</v>
      </c>
      <c r="N1645" s="10">
        <v>774316</v>
      </c>
      <c r="O1645" s="10">
        <v>339459</v>
      </c>
      <c r="P1645" s="10">
        <v>18700</v>
      </c>
      <c r="Q1645" s="10">
        <v>11757</v>
      </c>
      <c r="R1645" s="10">
        <v>139131</v>
      </c>
      <c r="S1645" s="10">
        <v>179844</v>
      </c>
      <c r="T1645" s="10">
        <v>317858</v>
      </c>
      <c r="U1645" s="10">
        <v>36934</v>
      </c>
      <c r="V1645" s="10">
        <v>47939</v>
      </c>
      <c r="W1645" s="10">
        <v>84103</v>
      </c>
      <c r="X1645" s="10">
        <v>116054</v>
      </c>
    </row>
    <row r="1646" spans="1:24" ht="16.5" customHeight="1" x14ac:dyDescent="0.25">
      <c r="A1646" s="3" t="s">
        <v>557</v>
      </c>
      <c r="B1646" s="5" t="s">
        <v>2873</v>
      </c>
      <c r="C1646" s="5"/>
      <c r="D1646" s="10"/>
      <c r="E1646" s="10"/>
      <c r="F1646" s="10"/>
      <c r="G1646" s="10"/>
      <c r="H1646" s="10"/>
      <c r="I1646" s="10"/>
      <c r="J1646" s="10"/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>
        <v>8000</v>
      </c>
    </row>
    <row r="1647" spans="1:24" ht="16.5" customHeight="1" x14ac:dyDescent="0.25">
      <c r="A1647" s="1" t="s">
        <v>557</v>
      </c>
      <c r="B1647" s="4" t="s">
        <v>505</v>
      </c>
      <c r="C1647" s="4"/>
      <c r="D1647" s="2"/>
      <c r="E1647" s="2"/>
      <c r="F1647" s="2"/>
      <c r="G1647" s="2"/>
      <c r="H1647" s="2">
        <v>7837</v>
      </c>
      <c r="I1647" s="2"/>
      <c r="J1647" s="2">
        <v>5326</v>
      </c>
      <c r="K1647" s="2">
        <v>5606</v>
      </c>
      <c r="L1647" s="2"/>
      <c r="M1647" s="2"/>
      <c r="N1647" s="2"/>
      <c r="O1647" s="2"/>
      <c r="P1647" s="2"/>
      <c r="Q1647" s="2">
        <v>0</v>
      </c>
      <c r="R1647" s="2"/>
      <c r="S1647" s="2"/>
      <c r="T1647" s="2"/>
      <c r="U1647" s="2"/>
      <c r="V1647" s="2"/>
      <c r="W1647" s="2"/>
      <c r="X1647" s="2"/>
    </row>
    <row r="1648" spans="1:24" ht="16.5" customHeight="1" x14ac:dyDescent="0.25">
      <c r="A1648" s="1" t="s">
        <v>557</v>
      </c>
      <c r="B1648" s="4" t="s">
        <v>504</v>
      </c>
      <c r="C1648" s="4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>
        <v>17231</v>
      </c>
      <c r="O1648" s="2">
        <v>6915</v>
      </c>
      <c r="P1648" s="2"/>
      <c r="Q1648" s="2">
        <v>0</v>
      </c>
      <c r="R1648" s="2"/>
      <c r="S1648" s="2"/>
      <c r="T1648" s="2">
        <v>2410</v>
      </c>
      <c r="U1648" s="2"/>
      <c r="V1648" s="2"/>
      <c r="W1648" s="2"/>
      <c r="X1648" s="2"/>
    </row>
    <row r="1649" spans="1:24" ht="16.5" customHeight="1" x14ac:dyDescent="0.25">
      <c r="A1649" s="1" t="s">
        <v>557</v>
      </c>
      <c r="B1649" s="4" t="s">
        <v>506</v>
      </c>
      <c r="C1649" s="4"/>
      <c r="D1649" s="2">
        <v>18609</v>
      </c>
      <c r="E1649" s="2">
        <v>26500</v>
      </c>
      <c r="F1649" s="2">
        <v>107150</v>
      </c>
      <c r="G1649" s="2">
        <v>169047</v>
      </c>
      <c r="H1649" s="2">
        <v>248100</v>
      </c>
      <c r="I1649" s="2">
        <v>115400</v>
      </c>
      <c r="J1649" s="2">
        <v>164000</v>
      </c>
      <c r="K1649" s="2"/>
      <c r="L1649" s="2">
        <v>40050</v>
      </c>
      <c r="M1649" s="2">
        <v>65500</v>
      </c>
      <c r="N1649" s="2">
        <v>104885</v>
      </c>
      <c r="O1649" s="2">
        <v>134532</v>
      </c>
      <c r="P1649" s="2">
        <v>44605</v>
      </c>
      <c r="Q1649" s="2">
        <v>0</v>
      </c>
      <c r="R1649" s="2">
        <v>5550</v>
      </c>
      <c r="S1649" s="2">
        <v>4500</v>
      </c>
      <c r="T1649" s="2">
        <v>212</v>
      </c>
      <c r="U1649" s="2">
        <v>38000</v>
      </c>
      <c r="V1649" s="2">
        <v>15000</v>
      </c>
      <c r="W1649" s="2">
        <v>16000</v>
      </c>
      <c r="X1649" s="2">
        <v>11958</v>
      </c>
    </row>
    <row r="1650" spans="1:24" s="43" customFormat="1" ht="16.5" customHeight="1" x14ac:dyDescent="0.25">
      <c r="A1650" s="3" t="s">
        <v>557</v>
      </c>
      <c r="B1650" s="5" t="s">
        <v>560</v>
      </c>
      <c r="C1650" s="5"/>
      <c r="D1650" s="10"/>
      <c r="E1650" s="10"/>
      <c r="F1650" s="10"/>
      <c r="G1650" s="10"/>
      <c r="H1650" s="10"/>
      <c r="I1650" s="10"/>
      <c r="J1650" s="10"/>
      <c r="K1650" s="10"/>
      <c r="L1650" s="10"/>
      <c r="M1650" s="10"/>
      <c r="N1650" s="10"/>
      <c r="O1650" s="10">
        <v>4900</v>
      </c>
      <c r="P1650" s="10"/>
      <c r="Q1650" s="10">
        <v>0</v>
      </c>
      <c r="R1650" s="10"/>
      <c r="S1650" s="10"/>
      <c r="T1650" s="10"/>
      <c r="U1650" s="10"/>
      <c r="V1650" s="10"/>
      <c r="W1650" s="10"/>
      <c r="X1650" s="10">
        <v>7150</v>
      </c>
    </row>
    <row r="1651" spans="1:24" ht="16.5" customHeight="1" x14ac:dyDescent="0.25">
      <c r="A1651" s="1" t="s">
        <v>557</v>
      </c>
      <c r="B1651" s="4" t="s">
        <v>1647</v>
      </c>
      <c r="C1651" s="4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>
        <v>10000</v>
      </c>
      <c r="V1651" s="2">
        <v>108464</v>
      </c>
      <c r="W1651" s="2"/>
      <c r="X1651" s="2">
        <v>255335</v>
      </c>
    </row>
    <row r="1652" spans="1:24" ht="16.5" customHeight="1" x14ac:dyDescent="0.25">
      <c r="A1652" s="1" t="s">
        <v>557</v>
      </c>
      <c r="B1652" s="4" t="s">
        <v>2871</v>
      </c>
      <c r="C1652" s="4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  <c r="V1652" s="2"/>
      <c r="W1652" s="2"/>
      <c r="X1652" s="2">
        <v>15000</v>
      </c>
    </row>
    <row r="1653" spans="1:24" ht="16.5" customHeight="1" x14ac:dyDescent="0.25">
      <c r="A1653" s="1" t="s">
        <v>557</v>
      </c>
      <c r="B1653" s="4" t="s">
        <v>507</v>
      </c>
      <c r="C1653" s="4"/>
      <c r="D1653" s="2">
        <v>21173</v>
      </c>
      <c r="E1653" s="2"/>
      <c r="F1653" s="2"/>
      <c r="G1653" s="2"/>
      <c r="H1653" s="2"/>
      <c r="I1653" s="2">
        <v>13158</v>
      </c>
      <c r="J1653" s="2"/>
      <c r="K1653" s="2">
        <v>19088</v>
      </c>
      <c r="L1653" s="2">
        <v>75013</v>
      </c>
      <c r="M1653" s="2">
        <v>7097</v>
      </c>
      <c r="N1653" s="2"/>
      <c r="O1653" s="2">
        <v>75559</v>
      </c>
      <c r="P1653" s="2">
        <v>195000</v>
      </c>
      <c r="Q1653" s="2">
        <v>195000</v>
      </c>
      <c r="R1653" s="2">
        <v>165300</v>
      </c>
      <c r="S1653" s="2">
        <v>157492</v>
      </c>
      <c r="T1653" s="2"/>
      <c r="U1653" s="2"/>
      <c r="V1653" s="2"/>
      <c r="W1653" s="2"/>
      <c r="X1653" s="2"/>
    </row>
    <row r="1654" spans="1:24" ht="16.5" customHeight="1" x14ac:dyDescent="0.25">
      <c r="A1654" s="1" t="s">
        <v>557</v>
      </c>
      <c r="B1654" s="4" t="s">
        <v>508</v>
      </c>
      <c r="C1654" s="4"/>
      <c r="D1654" s="2"/>
      <c r="E1654" s="2"/>
      <c r="F1654" s="2"/>
      <c r="G1654" s="2"/>
      <c r="H1654" s="2"/>
      <c r="I1654" s="2"/>
      <c r="J1654" s="2"/>
      <c r="K1654" s="2"/>
      <c r="L1654" s="2">
        <v>4000</v>
      </c>
      <c r="M1654" s="2"/>
      <c r="N1654" s="2"/>
      <c r="O1654" s="2"/>
      <c r="P1654" s="2"/>
      <c r="Q1654" s="2">
        <v>0</v>
      </c>
      <c r="R1654" s="2"/>
      <c r="S1654" s="2"/>
      <c r="T1654" s="2"/>
      <c r="U1654" s="2"/>
      <c r="V1654" s="2"/>
      <c r="W1654" s="2"/>
      <c r="X1654" s="2"/>
    </row>
    <row r="1655" spans="1:24" ht="16.5" customHeight="1" x14ac:dyDescent="0.25">
      <c r="A1655" s="1" t="s">
        <v>557</v>
      </c>
      <c r="B1655" s="4" t="s">
        <v>1397</v>
      </c>
      <c r="C1655" s="4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>
        <v>68696</v>
      </c>
      <c r="T1655" s="2">
        <v>272894</v>
      </c>
      <c r="U1655" s="2">
        <v>21790</v>
      </c>
      <c r="V1655" s="2">
        <v>124866</v>
      </c>
      <c r="W1655" s="2">
        <v>202759</v>
      </c>
      <c r="X1655" s="2">
        <v>159203</v>
      </c>
    </row>
    <row r="1656" spans="1:24" ht="16.5" customHeight="1" x14ac:dyDescent="0.25">
      <c r="A1656" s="1" t="s">
        <v>557</v>
      </c>
      <c r="B1656" s="4" t="s">
        <v>509</v>
      </c>
      <c r="C1656" s="4"/>
      <c r="D1656" s="2">
        <v>246221</v>
      </c>
      <c r="E1656" s="2">
        <v>118377</v>
      </c>
      <c r="F1656" s="2">
        <v>37185</v>
      </c>
      <c r="G1656" s="2">
        <v>166816</v>
      </c>
      <c r="H1656" s="2">
        <v>71426</v>
      </c>
      <c r="I1656" s="2">
        <v>64725</v>
      </c>
      <c r="J1656" s="2">
        <v>54000</v>
      </c>
      <c r="K1656" s="2">
        <v>12000</v>
      </c>
      <c r="L1656" s="2">
        <v>13700</v>
      </c>
      <c r="M1656" s="2">
        <v>15660</v>
      </c>
      <c r="N1656" s="2">
        <v>65000</v>
      </c>
      <c r="O1656" s="2">
        <v>32000</v>
      </c>
      <c r="P1656" s="2">
        <v>600</v>
      </c>
      <c r="Q1656" s="2">
        <v>0</v>
      </c>
      <c r="R1656" s="2">
        <v>41852</v>
      </c>
      <c r="S1656" s="2">
        <v>59881</v>
      </c>
      <c r="T1656" s="2">
        <v>49030</v>
      </c>
      <c r="U1656" s="2">
        <v>25000</v>
      </c>
      <c r="V1656" s="2"/>
      <c r="W1656" s="2"/>
      <c r="X1656" s="2">
        <v>12612</v>
      </c>
    </row>
    <row r="1657" spans="1:24" s="43" customFormat="1" ht="16.5" customHeight="1" x14ac:dyDescent="0.25">
      <c r="A1657" s="1" t="s">
        <v>557</v>
      </c>
      <c r="B1657" s="4" t="s">
        <v>510</v>
      </c>
      <c r="C1657" s="4"/>
      <c r="D1657" s="2"/>
      <c r="E1657" s="2"/>
      <c r="F1657" s="2"/>
      <c r="G1657" s="2"/>
      <c r="H1657" s="2"/>
      <c r="I1657" s="2"/>
      <c r="J1657" s="2"/>
      <c r="K1657" s="2"/>
      <c r="L1657" s="2">
        <v>5000</v>
      </c>
      <c r="M1657" s="2"/>
      <c r="N1657" s="2"/>
      <c r="O1657" s="2"/>
      <c r="P1657" s="2"/>
      <c r="Q1657" s="2">
        <v>0</v>
      </c>
      <c r="R1657" s="2"/>
      <c r="S1657" s="2"/>
      <c r="T1657" s="2"/>
      <c r="U1657" s="2"/>
      <c r="V1657" s="2"/>
      <c r="W1657" s="2"/>
      <c r="X1657" s="2"/>
    </row>
    <row r="1658" spans="1:24" s="43" customFormat="1" ht="16.5" customHeight="1" x14ac:dyDescent="0.25">
      <c r="A1658" s="3" t="s">
        <v>557</v>
      </c>
      <c r="B1658" s="5" t="s">
        <v>1398</v>
      </c>
      <c r="C1658" s="5"/>
      <c r="D1658" s="10"/>
      <c r="E1658" s="10"/>
      <c r="F1658" s="10"/>
      <c r="G1658" s="10"/>
      <c r="H1658" s="10"/>
      <c r="I1658" s="10"/>
      <c r="J1658" s="10"/>
      <c r="K1658" s="10"/>
      <c r="L1658" s="10"/>
      <c r="M1658" s="10"/>
      <c r="N1658" s="10"/>
      <c r="O1658" s="10"/>
      <c r="P1658" s="10"/>
      <c r="Q1658" s="10"/>
      <c r="R1658" s="10"/>
      <c r="S1658" s="10">
        <v>31000</v>
      </c>
      <c r="T1658" s="10">
        <v>50000</v>
      </c>
      <c r="U1658" s="10"/>
      <c r="V1658" s="10"/>
      <c r="W1658" s="10"/>
      <c r="X1658" s="10"/>
    </row>
    <row r="1659" spans="1:24" ht="16.5" customHeight="1" x14ac:dyDescent="0.25">
      <c r="A1659" s="1" t="s">
        <v>557</v>
      </c>
      <c r="B1659" s="4" t="s">
        <v>2683</v>
      </c>
      <c r="C1659" s="4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  <c r="V1659" s="2"/>
      <c r="W1659" s="2">
        <v>190</v>
      </c>
      <c r="X1659" s="2"/>
    </row>
    <row r="1660" spans="1:24" ht="16.5" customHeight="1" x14ac:dyDescent="0.25">
      <c r="A1660" s="1" t="s">
        <v>557</v>
      </c>
      <c r="B1660" s="4" t="s">
        <v>511</v>
      </c>
      <c r="C1660" s="4"/>
      <c r="D1660" s="2"/>
      <c r="E1660" s="2"/>
      <c r="F1660" s="2"/>
      <c r="G1660" s="2"/>
      <c r="H1660" s="2"/>
      <c r="I1660" s="2"/>
      <c r="J1660" s="2"/>
      <c r="K1660" s="2"/>
      <c r="L1660" s="2"/>
      <c r="M1660" s="2">
        <v>2500</v>
      </c>
      <c r="N1660" s="2"/>
      <c r="O1660" s="2"/>
      <c r="P1660" s="2"/>
      <c r="Q1660" s="2">
        <v>0</v>
      </c>
      <c r="R1660" s="2"/>
      <c r="S1660" s="2"/>
      <c r="T1660" s="2"/>
      <c r="U1660" s="2"/>
      <c r="V1660" s="2"/>
      <c r="W1660" s="2">
        <v>142</v>
      </c>
      <c r="X1660" s="2"/>
    </row>
    <row r="1661" spans="1:24" ht="16.5" customHeight="1" x14ac:dyDescent="0.25">
      <c r="A1661" s="3" t="s">
        <v>557</v>
      </c>
      <c r="B1661" s="5" t="s">
        <v>512</v>
      </c>
      <c r="C1661" s="5"/>
      <c r="D1661" s="10"/>
      <c r="E1661" s="10"/>
      <c r="F1661" s="10"/>
      <c r="G1661" s="10"/>
      <c r="H1661" s="10">
        <v>1100</v>
      </c>
      <c r="I1661" s="10">
        <v>5000</v>
      </c>
      <c r="J1661" s="10">
        <v>1000</v>
      </c>
      <c r="K1661" s="10"/>
      <c r="L1661" s="10">
        <v>4903</v>
      </c>
      <c r="M1661" s="10"/>
      <c r="N1661" s="10">
        <v>650</v>
      </c>
      <c r="O1661" s="10">
        <v>1720</v>
      </c>
      <c r="P1661" s="10">
        <v>265</v>
      </c>
      <c r="Q1661" s="10">
        <v>0</v>
      </c>
      <c r="R1661" s="10"/>
      <c r="S1661" s="10">
        <v>40</v>
      </c>
      <c r="T1661" s="10">
        <v>114</v>
      </c>
      <c r="U1661" s="10"/>
      <c r="V1661" s="10">
        <v>320</v>
      </c>
      <c r="W1661" s="10">
        <v>490</v>
      </c>
      <c r="X1661" s="10">
        <v>2174</v>
      </c>
    </row>
    <row r="1662" spans="1:24" ht="16.5" customHeight="1" x14ac:dyDescent="0.25">
      <c r="A1662" s="1" t="s">
        <v>557</v>
      </c>
      <c r="B1662" s="4" t="s">
        <v>513</v>
      </c>
      <c r="C1662" s="4"/>
      <c r="D1662" s="2">
        <v>15</v>
      </c>
      <c r="E1662" s="2"/>
      <c r="F1662" s="2"/>
      <c r="G1662" s="2"/>
      <c r="H1662" s="2"/>
      <c r="I1662" s="2"/>
      <c r="J1662" s="2"/>
      <c r="K1662" s="2"/>
      <c r="L1662" s="2">
        <v>53</v>
      </c>
      <c r="M1662" s="2"/>
      <c r="N1662" s="2">
        <v>2509</v>
      </c>
      <c r="O1662" s="2"/>
      <c r="P1662" s="2"/>
      <c r="Q1662" s="2">
        <v>0</v>
      </c>
      <c r="R1662" s="2"/>
      <c r="S1662" s="2"/>
      <c r="T1662" s="2"/>
      <c r="U1662" s="2"/>
      <c r="V1662" s="2"/>
      <c r="W1662" s="2"/>
      <c r="X1662" s="2"/>
    </row>
    <row r="1663" spans="1:24" ht="16.5" customHeight="1" x14ac:dyDescent="0.25">
      <c r="A1663" s="1" t="s">
        <v>557</v>
      </c>
      <c r="B1663" s="4" t="s">
        <v>514</v>
      </c>
      <c r="C1663" s="4"/>
      <c r="D1663" s="2"/>
      <c r="E1663" s="2"/>
      <c r="F1663" s="2"/>
      <c r="G1663" s="2"/>
      <c r="H1663" s="2"/>
      <c r="I1663" s="2"/>
      <c r="J1663" s="2"/>
      <c r="K1663" s="2"/>
      <c r="L1663" s="2">
        <v>21200</v>
      </c>
      <c r="M1663" s="2"/>
      <c r="N1663" s="2"/>
      <c r="O1663" s="2"/>
      <c r="P1663" s="2"/>
      <c r="Q1663" s="2">
        <v>0</v>
      </c>
      <c r="R1663" s="2"/>
      <c r="S1663" s="2"/>
      <c r="T1663" s="2"/>
      <c r="U1663" s="2"/>
      <c r="V1663" s="2"/>
      <c r="W1663" s="2"/>
      <c r="X1663" s="2"/>
    </row>
    <row r="1664" spans="1:24" s="43" customFormat="1" ht="16.5" customHeight="1" x14ac:dyDescent="0.25">
      <c r="A1664" s="3" t="s">
        <v>557</v>
      </c>
      <c r="B1664" s="5" t="s">
        <v>1007</v>
      </c>
      <c r="C1664" s="5"/>
      <c r="D1664" s="10"/>
      <c r="E1664" s="10"/>
      <c r="F1664" s="10"/>
      <c r="G1664" s="10"/>
      <c r="H1664" s="10"/>
      <c r="I1664" s="10"/>
      <c r="J1664" s="10"/>
      <c r="K1664" s="10"/>
      <c r="L1664" s="10"/>
      <c r="M1664" s="10"/>
      <c r="N1664" s="10"/>
      <c r="O1664" s="10"/>
      <c r="P1664" s="10"/>
      <c r="Q1664" s="10">
        <v>0</v>
      </c>
      <c r="R1664" s="10"/>
      <c r="S1664" s="10"/>
      <c r="T1664" s="10"/>
      <c r="U1664" s="10"/>
      <c r="V1664" s="10"/>
      <c r="W1664" s="10"/>
      <c r="X1664" s="10"/>
    </row>
    <row r="1665" spans="1:24" ht="16.5" customHeight="1" x14ac:dyDescent="0.25">
      <c r="A1665" s="1" t="s">
        <v>557</v>
      </c>
      <c r="B1665" s="4" t="s">
        <v>515</v>
      </c>
      <c r="C1665" s="4"/>
      <c r="D1665" s="2"/>
      <c r="E1665" s="2"/>
      <c r="F1665" s="2">
        <v>200</v>
      </c>
      <c r="G1665" s="2"/>
      <c r="H1665" s="2"/>
      <c r="I1665" s="2"/>
      <c r="J1665" s="2"/>
      <c r="K1665" s="2"/>
      <c r="L1665" s="2"/>
      <c r="M1665" s="2"/>
      <c r="N1665" s="2">
        <v>150</v>
      </c>
      <c r="O1665" s="2">
        <v>150</v>
      </c>
      <c r="P1665" s="2">
        <v>100</v>
      </c>
      <c r="Q1665" s="2">
        <v>100</v>
      </c>
      <c r="R1665" s="2">
        <v>40</v>
      </c>
      <c r="S1665" s="2"/>
      <c r="T1665" s="2"/>
      <c r="U1665" s="2"/>
      <c r="V1665" s="2"/>
      <c r="W1665" s="2"/>
      <c r="X1665" s="2"/>
    </row>
    <row r="1666" spans="1:24" ht="16.5" customHeight="1" x14ac:dyDescent="0.25">
      <c r="A1666" s="1" t="s">
        <v>557</v>
      </c>
      <c r="B1666" s="4" t="s">
        <v>517</v>
      </c>
      <c r="C1666" s="4"/>
      <c r="D1666" s="2"/>
      <c r="E1666" s="2"/>
      <c r="F1666" s="2"/>
      <c r="G1666" s="2"/>
      <c r="H1666" s="2"/>
      <c r="I1666" s="2"/>
      <c r="J1666" s="2"/>
      <c r="K1666" s="2"/>
      <c r="L1666" s="2"/>
      <c r="M1666" s="2">
        <v>16</v>
      </c>
      <c r="N1666" s="2"/>
      <c r="O1666" s="2"/>
      <c r="P1666" s="2"/>
      <c r="Q1666" s="2">
        <v>0</v>
      </c>
      <c r="R1666" s="2"/>
      <c r="S1666" s="2"/>
      <c r="T1666" s="2"/>
      <c r="U1666" s="2"/>
      <c r="V1666" s="2"/>
      <c r="W1666" s="2"/>
      <c r="X1666" s="2"/>
    </row>
    <row r="1667" spans="1:24" ht="16.5" customHeight="1" x14ac:dyDescent="0.25">
      <c r="A1667" s="3" t="s">
        <v>557</v>
      </c>
      <c r="B1667" s="5" t="s">
        <v>516</v>
      </c>
      <c r="C1667" s="5"/>
      <c r="D1667" s="10">
        <v>118306</v>
      </c>
      <c r="E1667" s="10">
        <v>75577</v>
      </c>
      <c r="F1667" s="10">
        <v>100297</v>
      </c>
      <c r="G1667" s="10">
        <v>108941</v>
      </c>
      <c r="H1667" s="10">
        <v>268045</v>
      </c>
      <c r="I1667" s="10">
        <v>387096</v>
      </c>
      <c r="J1667" s="10">
        <v>449992</v>
      </c>
      <c r="K1667" s="10">
        <v>107611</v>
      </c>
      <c r="L1667" s="10">
        <v>591436</v>
      </c>
      <c r="M1667" s="10">
        <v>510789</v>
      </c>
      <c r="N1667" s="10">
        <v>600167</v>
      </c>
      <c r="O1667" s="10">
        <v>531220</v>
      </c>
      <c r="P1667" s="10">
        <v>50447</v>
      </c>
      <c r="Q1667" s="10">
        <v>0</v>
      </c>
      <c r="R1667" s="10">
        <v>246656</v>
      </c>
      <c r="S1667" s="10">
        <v>260637</v>
      </c>
      <c r="T1667" s="10">
        <v>221793</v>
      </c>
      <c r="U1667" s="10">
        <v>173088</v>
      </c>
      <c r="V1667" s="10">
        <v>214816</v>
      </c>
      <c r="W1667" s="10">
        <v>154220</v>
      </c>
      <c r="X1667" s="10">
        <v>306986</v>
      </c>
    </row>
    <row r="1668" spans="1:24" ht="16.5" customHeight="1" x14ac:dyDescent="0.25">
      <c r="A1668" s="3" t="s">
        <v>557</v>
      </c>
      <c r="B1668" s="5" t="s">
        <v>2264</v>
      </c>
      <c r="C1668" s="5"/>
      <c r="D1668" s="10"/>
      <c r="E1668" s="10"/>
      <c r="F1668" s="10"/>
      <c r="G1668" s="10"/>
      <c r="H1668" s="10"/>
      <c r="I1668" s="10"/>
      <c r="J1668" s="10"/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>
        <v>104060</v>
      </c>
      <c r="W1668" s="48"/>
      <c r="X1668" s="48"/>
    </row>
    <row r="1669" spans="1:24" ht="16.5" customHeight="1" x14ac:dyDescent="0.25">
      <c r="A1669" s="1" t="s">
        <v>557</v>
      </c>
      <c r="B1669" s="4" t="s">
        <v>518</v>
      </c>
      <c r="C1669" s="4"/>
      <c r="D1669" s="2">
        <v>686</v>
      </c>
      <c r="E1669" s="2"/>
      <c r="F1669" s="2">
        <v>93</v>
      </c>
      <c r="G1669" s="2"/>
      <c r="H1669" s="2">
        <v>111</v>
      </c>
      <c r="I1669" s="2"/>
      <c r="J1669" s="2">
        <v>3700</v>
      </c>
      <c r="K1669" s="2"/>
      <c r="L1669" s="2">
        <v>3140</v>
      </c>
      <c r="M1669" s="2">
        <v>523</v>
      </c>
      <c r="N1669" s="2">
        <v>653</v>
      </c>
      <c r="O1669" s="2">
        <v>1202</v>
      </c>
      <c r="P1669" s="2">
        <v>928</v>
      </c>
      <c r="Q1669" s="2">
        <v>80</v>
      </c>
      <c r="R1669" s="2">
        <v>142</v>
      </c>
      <c r="S1669" s="2">
        <v>492</v>
      </c>
      <c r="T1669" s="2">
        <v>1314</v>
      </c>
      <c r="U1669" s="2">
        <v>1658</v>
      </c>
      <c r="V1669" s="2">
        <v>295</v>
      </c>
      <c r="W1669" s="2">
        <v>1845</v>
      </c>
      <c r="X1669" s="2">
        <v>1888</v>
      </c>
    </row>
    <row r="1670" spans="1:24" ht="16.5" customHeight="1" x14ac:dyDescent="0.25">
      <c r="A1670" s="1" t="s">
        <v>557</v>
      </c>
      <c r="B1670" s="4" t="s">
        <v>1907</v>
      </c>
      <c r="C1670" s="4"/>
      <c r="D1670" s="2">
        <v>2502</v>
      </c>
      <c r="E1670" s="2">
        <v>2400</v>
      </c>
      <c r="F1670" s="2">
        <v>693</v>
      </c>
      <c r="G1670" s="2">
        <v>500</v>
      </c>
      <c r="H1670" s="2"/>
      <c r="I1670" s="2">
        <v>1000</v>
      </c>
      <c r="J1670" s="2">
        <v>1000</v>
      </c>
      <c r="K1670" s="2"/>
      <c r="L1670" s="2">
        <v>2000</v>
      </c>
      <c r="M1670" s="2"/>
      <c r="N1670" s="2">
        <v>3625</v>
      </c>
      <c r="O1670" s="2">
        <v>3255</v>
      </c>
      <c r="P1670" s="2">
        <v>259</v>
      </c>
      <c r="Q1670" s="2">
        <v>0</v>
      </c>
      <c r="R1670" s="2">
        <v>5130</v>
      </c>
      <c r="S1670" s="2"/>
      <c r="T1670" s="2">
        <v>1424</v>
      </c>
      <c r="U1670" s="2">
        <v>285</v>
      </c>
      <c r="V1670" s="2">
        <v>37846</v>
      </c>
      <c r="W1670" s="2">
        <v>100</v>
      </c>
      <c r="X1670" s="2">
        <v>140</v>
      </c>
    </row>
    <row r="1671" spans="1:24" ht="16.5" customHeight="1" x14ac:dyDescent="0.25">
      <c r="A1671" s="1" t="s">
        <v>557</v>
      </c>
      <c r="B1671" s="4" t="s">
        <v>522</v>
      </c>
      <c r="C1671" s="4"/>
      <c r="D1671" s="2">
        <v>600</v>
      </c>
      <c r="E1671" s="2"/>
      <c r="F1671" s="2"/>
      <c r="G1671" s="2"/>
      <c r="H1671" s="2"/>
      <c r="I1671" s="2"/>
      <c r="J1671" s="2"/>
      <c r="K1671" s="2"/>
      <c r="L1671" s="2">
        <v>13200</v>
      </c>
      <c r="M1671" s="2">
        <v>4400</v>
      </c>
      <c r="N1671" s="2">
        <v>5800</v>
      </c>
      <c r="O1671" s="2"/>
      <c r="P1671" s="2"/>
      <c r="Q1671" s="2">
        <v>0</v>
      </c>
      <c r="R1671" s="2"/>
      <c r="S1671" s="2"/>
      <c r="T1671" s="2"/>
      <c r="U1671" s="2"/>
      <c r="V1671" s="2"/>
      <c r="W1671" s="2"/>
      <c r="X1671" s="2"/>
    </row>
    <row r="1672" spans="1:24" ht="16.5" customHeight="1" x14ac:dyDescent="0.25">
      <c r="A1672" s="1" t="s">
        <v>557</v>
      </c>
      <c r="B1672" s="4" t="s">
        <v>523</v>
      </c>
      <c r="C1672" s="4"/>
      <c r="D1672" s="2"/>
      <c r="E1672" s="2"/>
      <c r="F1672" s="2"/>
      <c r="G1672" s="2"/>
      <c r="H1672" s="2"/>
      <c r="I1672" s="2"/>
      <c r="J1672" s="2">
        <v>17252</v>
      </c>
      <c r="K1672" s="2"/>
      <c r="L1672" s="2">
        <v>274400</v>
      </c>
      <c r="M1672" s="2"/>
      <c r="N1672" s="2"/>
      <c r="O1672" s="2"/>
      <c r="P1672" s="2">
        <v>6520</v>
      </c>
      <c r="Q1672" s="2">
        <v>0</v>
      </c>
      <c r="R1672" s="2">
        <v>91428</v>
      </c>
      <c r="S1672" s="2">
        <v>118165</v>
      </c>
      <c r="T1672" s="2">
        <v>144245</v>
      </c>
      <c r="U1672" s="2">
        <v>13158</v>
      </c>
      <c r="V1672" s="2"/>
      <c r="W1672" s="2"/>
      <c r="X1672" s="2">
        <v>67997</v>
      </c>
    </row>
    <row r="1673" spans="1:24" s="43" customFormat="1" ht="16.5" customHeight="1" x14ac:dyDescent="0.25">
      <c r="A1673" s="1" t="s">
        <v>557</v>
      </c>
      <c r="B1673" s="4" t="s">
        <v>1399</v>
      </c>
      <c r="C1673" s="4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>
        <v>70</v>
      </c>
      <c r="U1673" s="2"/>
      <c r="V1673" s="2">
        <v>56</v>
      </c>
      <c r="W1673" s="2">
        <v>44</v>
      </c>
      <c r="X1673" s="2">
        <v>33</v>
      </c>
    </row>
    <row r="1674" spans="1:24" ht="16.5" customHeight="1" x14ac:dyDescent="0.25">
      <c r="A1674" s="1" t="s">
        <v>557</v>
      </c>
      <c r="B1674" s="4" t="s">
        <v>524</v>
      </c>
      <c r="C1674" s="4"/>
      <c r="D1674" s="2"/>
      <c r="E1674" s="2"/>
      <c r="F1674" s="2"/>
      <c r="G1674" s="2"/>
      <c r="H1674" s="2"/>
      <c r="I1674" s="2"/>
      <c r="J1674" s="2"/>
      <c r="K1674" s="2"/>
      <c r="L1674" s="2">
        <v>50</v>
      </c>
      <c r="M1674" s="2"/>
      <c r="N1674" s="2"/>
      <c r="O1674" s="2">
        <v>154</v>
      </c>
      <c r="P1674" s="2"/>
      <c r="Q1674" s="2">
        <v>0</v>
      </c>
      <c r="R1674" s="2"/>
      <c r="S1674" s="2"/>
      <c r="T1674" s="2"/>
      <c r="U1674" s="2">
        <v>184</v>
      </c>
      <c r="V1674" s="2">
        <v>130</v>
      </c>
      <c r="W1674" s="2">
        <v>50</v>
      </c>
      <c r="X1674" s="2"/>
    </row>
    <row r="1675" spans="1:24" ht="16.5" customHeight="1" x14ac:dyDescent="0.25">
      <c r="A1675" s="1" t="s">
        <v>557</v>
      </c>
      <c r="B1675" s="4" t="s">
        <v>525</v>
      </c>
      <c r="C1675" s="4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>
        <v>126</v>
      </c>
      <c r="O1675" s="2"/>
      <c r="P1675" s="2"/>
      <c r="Q1675" s="2">
        <v>0</v>
      </c>
      <c r="R1675" s="2"/>
      <c r="S1675" s="2"/>
      <c r="T1675" s="2"/>
      <c r="U1675" s="2"/>
      <c r="V1675" s="2"/>
      <c r="W1675" s="2"/>
      <c r="X1675" s="2"/>
    </row>
    <row r="1676" spans="1:24" ht="16.5" customHeight="1" x14ac:dyDescent="0.25">
      <c r="A1676" s="1" t="s">
        <v>557</v>
      </c>
      <c r="B1676" s="5" t="s">
        <v>1963</v>
      </c>
      <c r="C1676" s="5"/>
      <c r="D1676" s="2">
        <v>9200</v>
      </c>
      <c r="E1676" s="2">
        <v>658</v>
      </c>
      <c r="F1676" s="2">
        <v>650</v>
      </c>
      <c r="G1676" s="2"/>
      <c r="H1676" s="2"/>
      <c r="I1676" s="2"/>
      <c r="J1676" s="2">
        <v>7500</v>
      </c>
      <c r="K1676" s="2"/>
      <c r="L1676" s="2"/>
      <c r="M1676" s="2"/>
      <c r="N1676" s="2"/>
      <c r="O1676" s="2"/>
      <c r="P1676" s="2"/>
      <c r="Q1676" s="2">
        <v>0</v>
      </c>
      <c r="R1676" s="2"/>
      <c r="S1676" s="2"/>
      <c r="T1676" s="2"/>
      <c r="U1676" s="2"/>
      <c r="V1676" s="2">
        <v>100</v>
      </c>
      <c r="W1676" s="2"/>
      <c r="X1676" s="2"/>
    </row>
    <row r="1677" spans="1:24" ht="16.5" customHeight="1" x14ac:dyDescent="0.25">
      <c r="A1677" s="1" t="s">
        <v>557</v>
      </c>
      <c r="B1677" s="4" t="s">
        <v>519</v>
      </c>
      <c r="C1677" s="4"/>
      <c r="D1677" s="2"/>
      <c r="E1677" s="2"/>
      <c r="F1677" s="2"/>
      <c r="G1677" s="2"/>
      <c r="H1677" s="2"/>
      <c r="I1677" s="2"/>
      <c r="J1677" s="2"/>
      <c r="K1677" s="2"/>
      <c r="L1677" s="2"/>
      <c r="M1677" s="2">
        <v>28</v>
      </c>
      <c r="N1677" s="2">
        <v>110</v>
      </c>
      <c r="O1677" s="2">
        <v>98</v>
      </c>
      <c r="P1677" s="2">
        <v>60</v>
      </c>
      <c r="Q1677" s="2">
        <v>0</v>
      </c>
      <c r="R1677" s="2"/>
      <c r="S1677" s="2"/>
      <c r="T1677" s="2">
        <v>37</v>
      </c>
      <c r="U1677" s="2"/>
      <c r="V1677" s="2"/>
      <c r="W1677" s="2"/>
      <c r="X1677" s="2"/>
    </row>
    <row r="1678" spans="1:24" ht="16.5" customHeight="1" x14ac:dyDescent="0.25">
      <c r="A1678" s="1" t="s">
        <v>557</v>
      </c>
      <c r="B1678" s="5" t="s">
        <v>1779</v>
      </c>
      <c r="C1678" s="5"/>
      <c r="D1678" s="2"/>
      <c r="E1678" s="2"/>
      <c r="F1678" s="2"/>
      <c r="G1678" s="2"/>
      <c r="H1678" s="2"/>
      <c r="I1678" s="2"/>
      <c r="J1678" s="2"/>
      <c r="K1678" s="2"/>
      <c r="L1678" s="2"/>
      <c r="M1678" s="2">
        <v>6067</v>
      </c>
      <c r="N1678" s="2">
        <v>7456</v>
      </c>
      <c r="O1678" s="2">
        <v>2248</v>
      </c>
      <c r="P1678" s="2"/>
      <c r="Q1678" s="2">
        <v>0</v>
      </c>
      <c r="R1678" s="2">
        <v>17775</v>
      </c>
      <c r="S1678" s="2">
        <v>37732</v>
      </c>
      <c r="T1678" s="2"/>
      <c r="U1678" s="2"/>
      <c r="V1678" s="2">
        <v>1499</v>
      </c>
      <c r="W1678" s="2">
        <v>69385</v>
      </c>
      <c r="X1678" s="2">
        <v>59918</v>
      </c>
    </row>
    <row r="1679" spans="1:24" ht="16.5" customHeight="1" x14ac:dyDescent="0.25">
      <c r="A1679" s="1" t="s">
        <v>557</v>
      </c>
      <c r="B1679" s="5" t="s">
        <v>521</v>
      </c>
      <c r="C1679" s="5"/>
      <c r="D1679" s="2">
        <v>286</v>
      </c>
      <c r="E1679" s="2"/>
      <c r="F1679" s="2">
        <v>830</v>
      </c>
      <c r="G1679" s="2"/>
      <c r="H1679" s="2">
        <v>250</v>
      </c>
      <c r="I1679" s="2"/>
      <c r="J1679" s="2">
        <v>1500</v>
      </c>
      <c r="K1679" s="2"/>
      <c r="L1679" s="2">
        <v>1475</v>
      </c>
      <c r="M1679" s="2">
        <v>1158</v>
      </c>
      <c r="N1679" s="2">
        <v>1230</v>
      </c>
      <c r="O1679" s="2">
        <v>619</v>
      </c>
      <c r="P1679" s="2">
        <v>746</v>
      </c>
      <c r="Q1679" s="2">
        <v>210</v>
      </c>
      <c r="R1679" s="2">
        <v>110</v>
      </c>
      <c r="S1679" s="2">
        <v>341</v>
      </c>
      <c r="T1679" s="2">
        <v>311</v>
      </c>
      <c r="U1679" s="2">
        <v>185</v>
      </c>
      <c r="V1679" s="2">
        <v>160</v>
      </c>
      <c r="W1679" s="2">
        <v>203</v>
      </c>
      <c r="X1679" s="2">
        <v>1344</v>
      </c>
    </row>
    <row r="1680" spans="1:24" ht="16.5" customHeight="1" x14ac:dyDescent="0.25">
      <c r="A1680" s="1" t="s">
        <v>557</v>
      </c>
      <c r="B1680" s="5" t="s">
        <v>1780</v>
      </c>
      <c r="C1680" s="5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>
        <v>174</v>
      </c>
      <c r="S1680" s="2">
        <v>11050</v>
      </c>
      <c r="T1680" s="2">
        <v>66550</v>
      </c>
      <c r="U1680" s="2">
        <v>8827</v>
      </c>
      <c r="V1680" s="2">
        <v>165066</v>
      </c>
      <c r="W1680" s="2">
        <v>161371</v>
      </c>
      <c r="X1680" s="2">
        <v>87485</v>
      </c>
    </row>
    <row r="1681" spans="1:24" ht="16.5" customHeight="1" x14ac:dyDescent="0.25">
      <c r="A1681" s="1" t="s">
        <v>557</v>
      </c>
      <c r="B1681" s="5" t="s">
        <v>526</v>
      </c>
      <c r="C1681" s="5"/>
      <c r="D1681" s="2"/>
      <c r="E1681" s="2"/>
      <c r="F1681" s="2"/>
      <c r="G1681" s="2"/>
      <c r="H1681" s="2"/>
      <c r="I1681" s="2"/>
      <c r="J1681" s="2"/>
      <c r="K1681" s="2"/>
      <c r="L1681" s="2"/>
      <c r="M1681" s="2">
        <v>26</v>
      </c>
      <c r="N1681" s="2"/>
      <c r="O1681" s="2">
        <v>59</v>
      </c>
      <c r="P1681" s="2">
        <v>60</v>
      </c>
      <c r="Q1681" s="2">
        <v>0</v>
      </c>
      <c r="R1681" s="2">
        <v>17</v>
      </c>
      <c r="S1681" s="2">
        <v>1</v>
      </c>
      <c r="T1681" s="2">
        <v>2</v>
      </c>
      <c r="U1681" s="2"/>
      <c r="V1681" s="2"/>
      <c r="W1681" s="2"/>
      <c r="X1681" s="2"/>
    </row>
    <row r="1682" spans="1:24" ht="16.5" customHeight="1" x14ac:dyDescent="0.25">
      <c r="A1682" s="1" t="s">
        <v>557</v>
      </c>
      <c r="B1682" s="5" t="s">
        <v>2684</v>
      </c>
      <c r="C1682" s="5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  <c r="V1682" s="2"/>
      <c r="W1682" s="2">
        <v>50</v>
      </c>
      <c r="X1682" s="2">
        <v>31</v>
      </c>
    </row>
    <row r="1683" spans="1:24" ht="16.5" customHeight="1" x14ac:dyDescent="0.25">
      <c r="A1683" s="3" t="s">
        <v>557</v>
      </c>
      <c r="B1683" s="5" t="s">
        <v>2265</v>
      </c>
      <c r="C1683" s="5"/>
      <c r="D1683" s="10"/>
      <c r="E1683" s="10"/>
      <c r="F1683" s="10"/>
      <c r="G1683" s="10"/>
      <c r="H1683" s="10"/>
      <c r="I1683" s="10"/>
      <c r="J1683" s="10"/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2">
        <v>28481</v>
      </c>
      <c r="W1683" s="2">
        <v>127139</v>
      </c>
      <c r="X1683" s="2">
        <v>14620</v>
      </c>
    </row>
    <row r="1684" spans="1:24" ht="16.5" customHeight="1" x14ac:dyDescent="0.25">
      <c r="A1684" s="1" t="s">
        <v>557</v>
      </c>
      <c r="B1684" s="5" t="s">
        <v>31</v>
      </c>
      <c r="C1684" s="5"/>
      <c r="D1684" s="2">
        <v>616</v>
      </c>
      <c r="E1684" s="2"/>
      <c r="F1684" s="2"/>
      <c r="G1684" s="2"/>
      <c r="H1684" s="2"/>
      <c r="I1684" s="2"/>
      <c r="J1684" s="2">
        <v>3200</v>
      </c>
      <c r="K1684" s="2"/>
      <c r="L1684" s="2">
        <v>790</v>
      </c>
      <c r="M1684" s="2"/>
      <c r="N1684" s="2">
        <v>1089</v>
      </c>
      <c r="O1684" s="2">
        <v>1408</v>
      </c>
      <c r="P1684" s="2">
        <v>821</v>
      </c>
      <c r="Q1684" s="2">
        <v>0</v>
      </c>
      <c r="R1684" s="2"/>
      <c r="S1684" s="2"/>
      <c r="T1684" s="2"/>
      <c r="U1684" s="2">
        <v>790</v>
      </c>
      <c r="V1684" s="2">
        <v>770</v>
      </c>
      <c r="W1684" s="2">
        <v>611</v>
      </c>
      <c r="X1684" s="2">
        <v>537</v>
      </c>
    </row>
    <row r="1685" spans="1:24" s="43" customFormat="1" ht="16.5" customHeight="1" x14ac:dyDescent="0.25">
      <c r="A1685" s="3" t="s">
        <v>557</v>
      </c>
      <c r="B1685" s="5" t="s">
        <v>1401</v>
      </c>
      <c r="C1685" s="5"/>
      <c r="D1685" s="10"/>
      <c r="E1685" s="10"/>
      <c r="F1685" s="10"/>
      <c r="G1685" s="10"/>
      <c r="H1685" s="10"/>
      <c r="I1685" s="10"/>
      <c r="J1685" s="10"/>
      <c r="K1685" s="10"/>
      <c r="L1685" s="10"/>
      <c r="M1685" s="10"/>
      <c r="N1685" s="10"/>
      <c r="O1685" s="10"/>
      <c r="P1685" s="10"/>
      <c r="Q1685" s="10"/>
      <c r="R1685" s="10"/>
      <c r="S1685" s="10">
        <v>60</v>
      </c>
      <c r="T1685" s="10">
        <v>360</v>
      </c>
      <c r="U1685" s="10"/>
      <c r="V1685" s="10"/>
      <c r="W1685" s="10"/>
      <c r="X1685" s="10">
        <v>211</v>
      </c>
    </row>
    <row r="1686" spans="1:24" s="43" customFormat="1" ht="16.5" customHeight="1" x14ac:dyDescent="0.25">
      <c r="A1686" s="3" t="s">
        <v>557</v>
      </c>
      <c r="B1686" s="5" t="s">
        <v>561</v>
      </c>
      <c r="C1686" s="5"/>
      <c r="D1686" s="10"/>
      <c r="E1686" s="10"/>
      <c r="F1686" s="10"/>
      <c r="G1686" s="10"/>
      <c r="H1686" s="10"/>
      <c r="I1686" s="10"/>
      <c r="J1686" s="10"/>
      <c r="K1686" s="10"/>
      <c r="L1686" s="10"/>
      <c r="M1686" s="10"/>
      <c r="N1686" s="10"/>
      <c r="O1686" s="10">
        <v>65</v>
      </c>
      <c r="P1686" s="10">
        <v>387</v>
      </c>
      <c r="Q1686" s="10">
        <v>0</v>
      </c>
      <c r="R1686" s="10"/>
      <c r="S1686" s="10"/>
      <c r="T1686" s="10"/>
      <c r="U1686" s="10"/>
      <c r="V1686" s="10"/>
      <c r="W1686" s="10"/>
      <c r="X1686" s="10"/>
    </row>
    <row r="1687" spans="1:24" s="43" customFormat="1" ht="16.5" customHeight="1" x14ac:dyDescent="0.25">
      <c r="A1687" s="1" t="s">
        <v>557</v>
      </c>
      <c r="B1687" s="5" t="s">
        <v>527</v>
      </c>
      <c r="C1687" s="5"/>
      <c r="D1687" s="2">
        <v>19260</v>
      </c>
      <c r="E1687" s="2"/>
      <c r="F1687" s="2">
        <v>450</v>
      </c>
      <c r="G1687" s="2"/>
      <c r="H1687" s="2">
        <v>459</v>
      </c>
      <c r="I1687" s="2"/>
      <c r="J1687" s="2">
        <v>3369</v>
      </c>
      <c r="K1687" s="2">
        <v>85</v>
      </c>
      <c r="L1687" s="2">
        <v>3580</v>
      </c>
      <c r="M1687" s="2">
        <v>412</v>
      </c>
      <c r="N1687" s="2">
        <v>4429</v>
      </c>
      <c r="O1687" s="2">
        <v>6810</v>
      </c>
      <c r="P1687" s="2">
        <v>5245</v>
      </c>
      <c r="Q1687" s="2">
        <v>740</v>
      </c>
      <c r="R1687" s="2">
        <v>1364</v>
      </c>
      <c r="S1687" s="2">
        <v>1018</v>
      </c>
      <c r="T1687" s="2">
        <v>4101</v>
      </c>
      <c r="U1687" s="2">
        <v>6562</v>
      </c>
      <c r="V1687" s="2">
        <v>5661</v>
      </c>
      <c r="W1687" s="2">
        <v>11721</v>
      </c>
      <c r="X1687" s="2">
        <v>2490</v>
      </c>
    </row>
    <row r="1688" spans="1:24" s="43" customFormat="1" ht="16.5" customHeight="1" x14ac:dyDescent="0.25">
      <c r="A1688" s="1" t="s">
        <v>557</v>
      </c>
      <c r="B1688" s="5" t="s">
        <v>2874</v>
      </c>
      <c r="C1688" s="5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  <c r="V1688" s="2"/>
      <c r="W1688" s="2"/>
      <c r="X1688" s="2">
        <v>3692</v>
      </c>
    </row>
    <row r="1689" spans="1:24" s="43" customFormat="1" ht="16.5" customHeight="1" x14ac:dyDescent="0.25">
      <c r="A1689" s="1" t="s">
        <v>557</v>
      </c>
      <c r="B1689" s="5" t="s">
        <v>2875</v>
      </c>
      <c r="C1689" s="5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  <c r="V1689" s="2"/>
      <c r="W1689" s="2"/>
      <c r="X1689" s="2">
        <v>932</v>
      </c>
    </row>
    <row r="1690" spans="1:24" s="43" customFormat="1" ht="16.5" customHeight="1" x14ac:dyDescent="0.25">
      <c r="A1690" s="1" t="s">
        <v>557</v>
      </c>
      <c r="B1690" s="5" t="s">
        <v>2880</v>
      </c>
      <c r="C1690" s="5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  <c r="V1690" s="2"/>
      <c r="W1690" s="2"/>
      <c r="X1690" s="2">
        <v>120</v>
      </c>
    </row>
    <row r="1691" spans="1:24" ht="16.5" customHeight="1" x14ac:dyDescent="0.25">
      <c r="A1691" s="1" t="s">
        <v>557</v>
      </c>
      <c r="B1691" s="5" t="s">
        <v>1908</v>
      </c>
      <c r="C1691" s="5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>
        <v>302835</v>
      </c>
      <c r="V1691" s="2">
        <v>437856</v>
      </c>
      <c r="W1691" s="2">
        <v>165120</v>
      </c>
      <c r="X1691" s="2">
        <v>13180</v>
      </c>
    </row>
    <row r="1692" spans="1:24" s="43" customFormat="1" ht="16.5" customHeight="1" x14ac:dyDescent="0.25">
      <c r="A1692" s="1" t="s">
        <v>557</v>
      </c>
      <c r="B1692" s="5" t="s">
        <v>528</v>
      </c>
      <c r="C1692" s="5"/>
      <c r="D1692" s="2">
        <v>18</v>
      </c>
      <c r="E1692" s="2"/>
      <c r="F1692" s="2"/>
      <c r="G1692" s="2"/>
      <c r="H1692" s="2"/>
      <c r="I1692" s="2"/>
      <c r="J1692" s="2">
        <v>524</v>
      </c>
      <c r="K1692" s="2"/>
      <c r="L1692" s="2"/>
      <c r="M1692" s="2">
        <v>41</v>
      </c>
      <c r="N1692" s="2">
        <v>127</v>
      </c>
      <c r="O1692" s="2">
        <v>210</v>
      </c>
      <c r="P1692" s="2"/>
      <c r="Q1692" s="2">
        <v>0</v>
      </c>
      <c r="R1692" s="2"/>
      <c r="S1692" s="2"/>
      <c r="T1692" s="2"/>
      <c r="U1692" s="2">
        <v>160</v>
      </c>
      <c r="V1692" s="2">
        <v>125</v>
      </c>
      <c r="W1692" s="2">
        <v>50</v>
      </c>
      <c r="X1692" s="2"/>
    </row>
    <row r="1693" spans="1:24" ht="16.5" customHeight="1" x14ac:dyDescent="0.25">
      <c r="A1693" s="1" t="s">
        <v>557</v>
      </c>
      <c r="B1693" s="5" t="s">
        <v>529</v>
      </c>
      <c r="C1693" s="5"/>
      <c r="D1693" s="2"/>
      <c r="E1693" s="2"/>
      <c r="F1693" s="2"/>
      <c r="G1693" s="2"/>
      <c r="H1693" s="2"/>
      <c r="I1693" s="2"/>
      <c r="J1693" s="2"/>
      <c r="K1693" s="2"/>
      <c r="L1693" s="2"/>
      <c r="M1693" s="2">
        <v>140</v>
      </c>
      <c r="N1693" s="2"/>
      <c r="O1693" s="2">
        <v>259</v>
      </c>
      <c r="P1693" s="2">
        <v>100</v>
      </c>
      <c r="Q1693" s="2">
        <v>0</v>
      </c>
      <c r="R1693" s="2"/>
      <c r="S1693" s="2"/>
      <c r="T1693" s="2"/>
      <c r="U1693" s="2"/>
      <c r="V1693" s="2"/>
      <c r="W1693" s="2"/>
      <c r="X1693" s="2"/>
    </row>
    <row r="1694" spans="1:24" s="43" customFormat="1" ht="16.5" customHeight="1" x14ac:dyDescent="0.25">
      <c r="A1694" s="1" t="s">
        <v>557</v>
      </c>
      <c r="B1694" s="5" t="s">
        <v>530</v>
      </c>
      <c r="C1694" s="5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>
        <v>150</v>
      </c>
      <c r="O1694" s="2"/>
      <c r="P1694" s="2">
        <v>40</v>
      </c>
      <c r="Q1694" s="2">
        <v>40</v>
      </c>
      <c r="R1694" s="2"/>
      <c r="S1694" s="2"/>
      <c r="T1694" s="2"/>
      <c r="U1694" s="2"/>
      <c r="V1694" s="2"/>
      <c r="W1694" s="2"/>
      <c r="X1694" s="2"/>
    </row>
    <row r="1695" spans="1:24" s="43" customFormat="1" ht="16.5" customHeight="1" x14ac:dyDescent="0.25">
      <c r="A1695" s="1" t="s">
        <v>557</v>
      </c>
      <c r="B1695" s="5" t="s">
        <v>2685</v>
      </c>
      <c r="C1695" s="5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  <c r="V1695" s="2"/>
      <c r="W1695" s="2">
        <v>35089</v>
      </c>
      <c r="X1695" s="2">
        <v>101513</v>
      </c>
    </row>
    <row r="1696" spans="1:24" ht="16.5" customHeight="1" x14ac:dyDescent="0.25">
      <c r="A1696" s="1" t="s">
        <v>557</v>
      </c>
      <c r="B1696" s="5" t="s">
        <v>531</v>
      </c>
      <c r="C1696" s="5"/>
      <c r="D1696" s="2">
        <v>5987</v>
      </c>
      <c r="E1696" s="2">
        <v>3600</v>
      </c>
      <c r="F1696" s="2">
        <v>1684</v>
      </c>
      <c r="G1696" s="2"/>
      <c r="H1696" s="2"/>
      <c r="I1696" s="2"/>
      <c r="J1696" s="2">
        <v>800</v>
      </c>
      <c r="K1696" s="2"/>
      <c r="L1696" s="2">
        <v>2003</v>
      </c>
      <c r="M1696" s="2"/>
      <c r="N1696" s="2"/>
      <c r="O1696" s="2"/>
      <c r="P1696" s="2"/>
      <c r="Q1696" s="2">
        <v>0</v>
      </c>
      <c r="R1696" s="2">
        <v>10435</v>
      </c>
      <c r="S1696" s="2">
        <v>547</v>
      </c>
      <c r="T1696" s="2"/>
      <c r="U1696" s="2"/>
      <c r="V1696" s="2"/>
      <c r="W1696" s="2"/>
      <c r="X1696" s="2"/>
    </row>
    <row r="1697" spans="1:24" ht="16.5" customHeight="1" x14ac:dyDescent="0.25">
      <c r="A1697" s="1" t="s">
        <v>557</v>
      </c>
      <c r="B1697" s="5" t="s">
        <v>1953</v>
      </c>
      <c r="C1697" s="5" t="s">
        <v>1954</v>
      </c>
      <c r="D1697" s="2"/>
      <c r="E1697" s="2"/>
      <c r="F1697" s="2"/>
      <c r="G1697" s="2"/>
      <c r="H1697" s="2"/>
      <c r="I1697" s="2"/>
      <c r="J1697" s="2"/>
      <c r="K1697" s="2"/>
      <c r="L1697" s="2"/>
      <c r="M1697" s="2">
        <v>4682</v>
      </c>
      <c r="N1697" s="2"/>
      <c r="O1697" s="2"/>
      <c r="P1697" s="2"/>
      <c r="Q1697" s="2">
        <v>0</v>
      </c>
      <c r="R1697" s="2"/>
      <c r="S1697" s="2"/>
      <c r="T1697" s="2"/>
      <c r="U1697" s="2"/>
      <c r="V1697" s="2">
        <v>1370</v>
      </c>
      <c r="W1697" s="2"/>
      <c r="X1697" s="2"/>
    </row>
    <row r="1698" spans="1:24" ht="16.5" customHeight="1" x14ac:dyDescent="0.25">
      <c r="A1698" s="3" t="s">
        <v>557</v>
      </c>
      <c r="B1698" s="5" t="s">
        <v>1568</v>
      </c>
      <c r="C1698" s="5" t="s">
        <v>1962</v>
      </c>
      <c r="D1698" s="10"/>
      <c r="E1698" s="10"/>
      <c r="F1698" s="10"/>
      <c r="G1698" s="10"/>
      <c r="H1698" s="10"/>
      <c r="I1698" s="10"/>
      <c r="J1698" s="10"/>
      <c r="K1698" s="10"/>
      <c r="L1698" s="10"/>
      <c r="M1698" s="10"/>
      <c r="N1698" s="10"/>
      <c r="O1698" s="10"/>
      <c r="P1698" s="10"/>
      <c r="Q1698" s="10"/>
      <c r="R1698" s="10"/>
      <c r="S1698" s="10">
        <v>54314</v>
      </c>
      <c r="T1698" s="10"/>
      <c r="U1698" s="10"/>
      <c r="V1698" s="10">
        <v>2000</v>
      </c>
      <c r="W1698" s="10"/>
      <c r="X1698" s="10"/>
    </row>
    <row r="1699" spans="1:24" s="43" customFormat="1" ht="16.5" customHeight="1" x14ac:dyDescent="0.25">
      <c r="A1699" s="3" t="s">
        <v>557</v>
      </c>
      <c r="B1699" s="45" t="s">
        <v>2266</v>
      </c>
      <c r="C1699" s="5"/>
      <c r="D1699" s="10"/>
      <c r="E1699" s="10"/>
      <c r="F1699" s="10"/>
      <c r="G1699" s="10"/>
      <c r="H1699" s="10"/>
      <c r="I1699" s="10"/>
      <c r="J1699" s="10"/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>
        <v>1000</v>
      </c>
      <c r="W1699" s="48"/>
      <c r="X1699" s="48"/>
    </row>
    <row r="1700" spans="1:24" ht="16.5" customHeight="1" x14ac:dyDescent="0.25">
      <c r="A1700" s="3" t="s">
        <v>557</v>
      </c>
      <c r="B1700" s="45" t="s">
        <v>2267</v>
      </c>
      <c r="C1700" s="5"/>
      <c r="D1700" s="10"/>
      <c r="E1700" s="10"/>
      <c r="F1700" s="10"/>
      <c r="G1700" s="10"/>
      <c r="H1700" s="10"/>
      <c r="I1700" s="10"/>
      <c r="J1700" s="10"/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>
        <v>1000</v>
      </c>
      <c r="W1700" s="48"/>
      <c r="X1700" s="48"/>
    </row>
    <row r="1701" spans="1:24" s="43" customFormat="1" ht="16.5" customHeight="1" x14ac:dyDescent="0.25">
      <c r="A1701" s="3" t="s">
        <v>557</v>
      </c>
      <c r="B1701" s="5" t="s">
        <v>1594</v>
      </c>
      <c r="C1701" s="5"/>
      <c r="D1701" s="10"/>
      <c r="E1701" s="10"/>
      <c r="F1701" s="10"/>
      <c r="G1701" s="10"/>
      <c r="H1701" s="10"/>
      <c r="I1701" s="10"/>
      <c r="J1701" s="10"/>
      <c r="K1701" s="10"/>
      <c r="L1701" s="10"/>
      <c r="M1701" s="10"/>
      <c r="N1701" s="10"/>
      <c r="O1701" s="10"/>
      <c r="P1701" s="10"/>
      <c r="Q1701" s="10"/>
      <c r="R1701" s="10"/>
      <c r="S1701" s="10"/>
      <c r="T1701" s="10">
        <v>1615</v>
      </c>
      <c r="U1701" s="10">
        <v>23000</v>
      </c>
      <c r="V1701" s="10"/>
      <c r="W1701" s="10"/>
      <c r="X1701" s="10"/>
    </row>
    <row r="1702" spans="1:24" ht="16.5" customHeight="1" x14ac:dyDescent="0.25">
      <c r="A1702" s="1" t="s">
        <v>557</v>
      </c>
      <c r="B1702" s="5" t="s">
        <v>533</v>
      </c>
      <c r="C1702" s="5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>
        <v>11894</v>
      </c>
      <c r="O1702" s="2"/>
      <c r="P1702" s="2"/>
      <c r="Q1702" s="2">
        <v>0</v>
      </c>
      <c r="R1702" s="2"/>
      <c r="S1702" s="2"/>
      <c r="T1702" s="2"/>
      <c r="U1702" s="2"/>
      <c r="V1702" s="2"/>
      <c r="W1702" s="2"/>
      <c r="X1702" s="2"/>
    </row>
    <row r="1703" spans="1:24" ht="16.5" customHeight="1" x14ac:dyDescent="0.25">
      <c r="A1703" s="1" t="s">
        <v>557</v>
      </c>
      <c r="B1703" s="5" t="s">
        <v>2879</v>
      </c>
      <c r="C1703" s="5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  <c r="V1703" s="2"/>
      <c r="W1703" s="2"/>
      <c r="X1703" s="2">
        <v>150</v>
      </c>
    </row>
    <row r="1704" spans="1:24" ht="16.5" customHeight="1" x14ac:dyDescent="0.25">
      <c r="A1704" s="1" t="s">
        <v>557</v>
      </c>
      <c r="B1704" s="5" t="s">
        <v>1781</v>
      </c>
      <c r="C1704" s="5" t="s">
        <v>1400</v>
      </c>
      <c r="D1704" s="10"/>
      <c r="E1704" s="10"/>
      <c r="F1704" s="10"/>
      <c r="G1704" s="10"/>
      <c r="H1704" s="10"/>
      <c r="I1704" s="10"/>
      <c r="J1704" s="10"/>
      <c r="K1704" s="10"/>
      <c r="L1704" s="10"/>
      <c r="M1704" s="10"/>
      <c r="N1704" s="10">
        <v>10768</v>
      </c>
      <c r="O1704" s="10"/>
      <c r="P1704" s="10"/>
      <c r="Q1704" s="10">
        <v>0</v>
      </c>
      <c r="R1704" s="10">
        <v>138672</v>
      </c>
      <c r="S1704" s="10">
        <v>82660</v>
      </c>
      <c r="T1704" s="10">
        <v>409118</v>
      </c>
      <c r="U1704" s="10">
        <v>31376</v>
      </c>
      <c r="V1704" s="10">
        <v>19245</v>
      </c>
      <c r="W1704" s="10"/>
      <c r="X1704" s="10"/>
    </row>
    <row r="1705" spans="1:24" ht="16.5" customHeight="1" x14ac:dyDescent="0.25">
      <c r="A1705" s="1" t="s">
        <v>557</v>
      </c>
      <c r="B1705" s="5" t="s">
        <v>566</v>
      </c>
      <c r="C1705" s="5"/>
      <c r="D1705" s="2"/>
      <c r="E1705" s="2"/>
      <c r="F1705" s="2"/>
      <c r="G1705" s="2"/>
      <c r="H1705" s="2"/>
      <c r="I1705" s="2"/>
      <c r="J1705" s="2"/>
      <c r="K1705" s="2"/>
      <c r="L1705" s="2"/>
      <c r="M1705" s="2">
        <v>23</v>
      </c>
      <c r="N1705" s="2">
        <v>34</v>
      </c>
      <c r="O1705" s="2">
        <v>15</v>
      </c>
      <c r="P1705" s="2"/>
      <c r="Q1705" s="2">
        <v>0</v>
      </c>
      <c r="R1705" s="2">
        <v>2</v>
      </c>
      <c r="S1705" s="2"/>
      <c r="T1705" s="2"/>
      <c r="U1705" s="2"/>
      <c r="V1705" s="2"/>
      <c r="W1705" s="2"/>
      <c r="X1705" s="2"/>
    </row>
    <row r="1706" spans="1:24" ht="16.5" customHeight="1" x14ac:dyDescent="0.25">
      <c r="A1706" s="1" t="s">
        <v>557</v>
      </c>
      <c r="B1706" s="5" t="s">
        <v>534</v>
      </c>
      <c r="C1706" s="5"/>
      <c r="D1706" s="2"/>
      <c r="E1706" s="2"/>
      <c r="F1706" s="2"/>
      <c r="G1706" s="2">
        <v>2965</v>
      </c>
      <c r="H1706" s="2"/>
      <c r="I1706" s="2">
        <v>2124</v>
      </c>
      <c r="J1706" s="2">
        <v>4248</v>
      </c>
      <c r="K1706" s="2">
        <v>4762</v>
      </c>
      <c r="L1706" s="2"/>
      <c r="M1706" s="2"/>
      <c r="N1706" s="2"/>
      <c r="O1706" s="2"/>
      <c r="P1706" s="2"/>
      <c r="Q1706" s="2">
        <v>0</v>
      </c>
      <c r="R1706" s="2"/>
      <c r="S1706" s="2"/>
      <c r="T1706" s="2"/>
      <c r="U1706" s="2"/>
      <c r="V1706" s="2"/>
      <c r="W1706" s="2"/>
      <c r="X1706" s="2"/>
    </row>
    <row r="1707" spans="1:24" ht="16.5" customHeight="1" x14ac:dyDescent="0.25">
      <c r="A1707" s="1" t="s">
        <v>557</v>
      </c>
      <c r="B1707" s="5" t="s">
        <v>1782</v>
      </c>
      <c r="C1707" s="5"/>
      <c r="D1707" s="2"/>
      <c r="E1707" s="2"/>
      <c r="F1707" s="2"/>
      <c r="G1707" s="2"/>
      <c r="H1707" s="2"/>
      <c r="I1707" s="2"/>
      <c r="J1707" s="2"/>
      <c r="K1707" s="2"/>
      <c r="L1707" s="2"/>
      <c r="M1707" s="2">
        <v>9600</v>
      </c>
      <c r="N1707" s="2"/>
      <c r="O1707" s="2"/>
      <c r="P1707" s="2"/>
      <c r="Q1707" s="2">
        <v>0</v>
      </c>
      <c r="R1707" s="2"/>
      <c r="S1707" s="2"/>
      <c r="T1707" s="2"/>
      <c r="U1707" s="2"/>
      <c r="V1707" s="2"/>
      <c r="W1707" s="2"/>
      <c r="X1707" s="2"/>
    </row>
    <row r="1708" spans="1:24" ht="16.5" customHeight="1" x14ac:dyDescent="0.25">
      <c r="A1708" s="1" t="s">
        <v>557</v>
      </c>
      <c r="B1708" s="5" t="s">
        <v>10</v>
      </c>
      <c r="C1708" s="5"/>
      <c r="D1708" s="10">
        <v>116188</v>
      </c>
      <c r="E1708" s="10">
        <v>8200</v>
      </c>
      <c r="F1708" s="10">
        <v>8650</v>
      </c>
      <c r="G1708" s="10">
        <v>7000</v>
      </c>
      <c r="H1708" s="10">
        <v>25</v>
      </c>
      <c r="I1708" s="10">
        <v>5000</v>
      </c>
      <c r="J1708" s="10">
        <v>6567</v>
      </c>
      <c r="K1708" s="10">
        <v>57610</v>
      </c>
      <c r="L1708" s="10">
        <v>33879</v>
      </c>
      <c r="M1708" s="10">
        <v>307</v>
      </c>
      <c r="N1708" s="10">
        <v>10789</v>
      </c>
      <c r="O1708" s="10">
        <v>62345</v>
      </c>
      <c r="P1708" s="10">
        <v>27280</v>
      </c>
      <c r="Q1708" s="10">
        <v>0</v>
      </c>
      <c r="R1708" s="10">
        <v>189423</v>
      </c>
      <c r="S1708" s="10"/>
      <c r="T1708" s="10">
        <v>2634</v>
      </c>
      <c r="U1708" s="10"/>
      <c r="V1708" s="10">
        <v>12835</v>
      </c>
      <c r="W1708" s="10">
        <v>250</v>
      </c>
      <c r="X1708" s="10"/>
    </row>
    <row r="1709" spans="1:24" ht="16.5" customHeight="1" x14ac:dyDescent="0.25">
      <c r="A1709" s="1" t="s">
        <v>557</v>
      </c>
      <c r="B1709" s="4" t="s">
        <v>535</v>
      </c>
      <c r="C1709" s="4"/>
      <c r="D1709" s="2"/>
      <c r="E1709" s="2"/>
      <c r="F1709" s="2"/>
      <c r="G1709" s="2"/>
      <c r="H1709" s="2"/>
      <c r="I1709" s="2"/>
      <c r="J1709" s="2"/>
      <c r="K1709" s="2"/>
      <c r="L1709" s="2"/>
      <c r="M1709" s="2">
        <v>6000</v>
      </c>
      <c r="N1709" s="2">
        <v>126395</v>
      </c>
      <c r="O1709" s="2">
        <v>175400</v>
      </c>
      <c r="P1709" s="2"/>
      <c r="Q1709" s="2">
        <v>0</v>
      </c>
      <c r="R1709" s="2">
        <v>74050</v>
      </c>
      <c r="S1709" s="2">
        <v>150595</v>
      </c>
      <c r="T1709" s="2"/>
      <c r="U1709" s="2"/>
      <c r="V1709" s="2">
        <v>3829</v>
      </c>
      <c r="W1709" s="2"/>
      <c r="X1709" s="2"/>
    </row>
    <row r="1710" spans="1:24" ht="16.5" customHeight="1" x14ac:dyDescent="0.25">
      <c r="A1710" s="1" t="s">
        <v>557</v>
      </c>
      <c r="B1710" s="4" t="s">
        <v>2877</v>
      </c>
      <c r="C1710" s="4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  <c r="V1710" s="2"/>
      <c r="W1710" s="2"/>
      <c r="X1710" s="2">
        <v>190</v>
      </c>
    </row>
    <row r="1711" spans="1:24" ht="16.5" customHeight="1" x14ac:dyDescent="0.25">
      <c r="A1711" s="1" t="s">
        <v>557</v>
      </c>
      <c r="B1711" s="4" t="s">
        <v>536</v>
      </c>
      <c r="C1711" s="4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>
        <v>25</v>
      </c>
      <c r="O1711" s="2"/>
      <c r="P1711" s="2"/>
      <c r="Q1711" s="2">
        <v>0</v>
      </c>
      <c r="R1711" s="2">
        <v>2</v>
      </c>
      <c r="S1711" s="2"/>
      <c r="T1711" s="2"/>
      <c r="U1711" s="2"/>
      <c r="V1711" s="2"/>
      <c r="W1711" s="2"/>
      <c r="X1711" s="2"/>
    </row>
    <row r="1712" spans="1:24" ht="16.5" customHeight="1" x14ac:dyDescent="0.25">
      <c r="A1712" s="1" t="s">
        <v>557</v>
      </c>
      <c r="B1712" s="4" t="s">
        <v>537</v>
      </c>
      <c r="C1712" s="4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>
        <v>66</v>
      </c>
      <c r="O1712" s="2"/>
      <c r="P1712" s="2"/>
      <c r="Q1712" s="2">
        <v>0</v>
      </c>
      <c r="R1712" s="2"/>
      <c r="S1712" s="2"/>
      <c r="T1712" s="2"/>
      <c r="U1712" s="2"/>
      <c r="V1712" s="2"/>
      <c r="W1712" s="2"/>
      <c r="X1712" s="2"/>
    </row>
    <row r="1713" spans="1:24" ht="16.5" customHeight="1" x14ac:dyDescent="0.25">
      <c r="A1713" s="1" t="s">
        <v>557</v>
      </c>
      <c r="B1713" s="4" t="s">
        <v>2881</v>
      </c>
      <c r="C1713" s="4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  <c r="V1713" s="2"/>
      <c r="W1713" s="2"/>
      <c r="X1713" s="2">
        <v>70</v>
      </c>
    </row>
    <row r="1714" spans="1:24" ht="16.5" customHeight="1" x14ac:dyDescent="0.25">
      <c r="A1714" s="1" t="s">
        <v>557</v>
      </c>
      <c r="B1714" s="4" t="s">
        <v>538</v>
      </c>
      <c r="C1714" s="4"/>
      <c r="D1714" s="2">
        <v>37</v>
      </c>
      <c r="E1714" s="2"/>
      <c r="F1714" s="2">
        <v>5</v>
      </c>
      <c r="G1714" s="2"/>
      <c r="H1714" s="2">
        <v>4</v>
      </c>
      <c r="I1714" s="2"/>
      <c r="J1714" s="2"/>
      <c r="K1714" s="2"/>
      <c r="L1714" s="2"/>
      <c r="M1714" s="2">
        <v>234</v>
      </c>
      <c r="N1714" s="2">
        <v>290</v>
      </c>
      <c r="O1714" s="2"/>
      <c r="P1714" s="2">
        <v>483</v>
      </c>
      <c r="Q1714" s="2">
        <v>0</v>
      </c>
      <c r="R1714" s="2">
        <v>222</v>
      </c>
      <c r="S1714" s="2">
        <v>65</v>
      </c>
      <c r="T1714" s="2">
        <v>587</v>
      </c>
      <c r="U1714" s="2">
        <v>110</v>
      </c>
      <c r="V1714" s="2">
        <v>180</v>
      </c>
      <c r="W1714" s="2">
        <v>385</v>
      </c>
      <c r="X1714" s="2">
        <v>988</v>
      </c>
    </row>
    <row r="1715" spans="1:24" ht="16.5" customHeight="1" x14ac:dyDescent="0.25">
      <c r="A1715" s="1" t="s">
        <v>557</v>
      </c>
      <c r="B1715" s="4" t="s">
        <v>539</v>
      </c>
      <c r="C1715" s="4"/>
      <c r="D1715" s="2"/>
      <c r="E1715" s="2"/>
      <c r="F1715" s="2"/>
      <c r="G1715" s="2"/>
      <c r="H1715" s="2"/>
      <c r="I1715" s="2"/>
      <c r="J1715" s="2">
        <v>1100</v>
      </c>
      <c r="K1715" s="2"/>
      <c r="L1715" s="2"/>
      <c r="M1715" s="2">
        <v>590</v>
      </c>
      <c r="N1715" s="2"/>
      <c r="O1715" s="2">
        <v>442</v>
      </c>
      <c r="P1715" s="2">
        <v>612</v>
      </c>
      <c r="Q1715" s="2">
        <v>0</v>
      </c>
      <c r="R1715" s="2"/>
      <c r="S1715" s="2"/>
      <c r="T1715" s="2"/>
      <c r="U1715" s="2">
        <v>730</v>
      </c>
      <c r="V1715" s="2">
        <v>740</v>
      </c>
      <c r="W1715" s="2">
        <v>558</v>
      </c>
      <c r="X1715" s="2">
        <v>448</v>
      </c>
    </row>
    <row r="1716" spans="1:24" ht="16.5" customHeight="1" x14ac:dyDescent="0.25">
      <c r="A1716" s="1" t="s">
        <v>557</v>
      </c>
      <c r="B1716" s="4" t="s">
        <v>562</v>
      </c>
      <c r="C1716" s="4"/>
      <c r="D1716" s="2"/>
      <c r="E1716" s="2"/>
      <c r="F1716" s="2"/>
      <c r="G1716" s="2"/>
      <c r="H1716" s="2"/>
      <c r="I1716" s="2"/>
      <c r="J1716" s="2"/>
      <c r="K1716" s="2"/>
      <c r="L1716" s="2"/>
      <c r="M1716" s="2">
        <v>370</v>
      </c>
      <c r="N1716" s="2"/>
      <c r="O1716" s="2">
        <v>291</v>
      </c>
      <c r="P1716" s="2">
        <v>388</v>
      </c>
      <c r="Q1716" s="2">
        <v>0</v>
      </c>
      <c r="R1716" s="2"/>
      <c r="S1716" s="2"/>
      <c r="T1716" s="2"/>
      <c r="U1716" s="2">
        <v>100</v>
      </c>
      <c r="V1716" s="2">
        <v>110</v>
      </c>
      <c r="W1716" s="2">
        <v>100</v>
      </c>
      <c r="X1716" s="2">
        <v>82</v>
      </c>
    </row>
    <row r="1717" spans="1:24" ht="16.5" customHeight="1" x14ac:dyDescent="0.25">
      <c r="A1717" s="1" t="s">
        <v>557</v>
      </c>
      <c r="B1717" s="4" t="s">
        <v>540</v>
      </c>
      <c r="C1717" s="4"/>
      <c r="D1717" s="2">
        <v>233</v>
      </c>
      <c r="E1717" s="2"/>
      <c r="F1717" s="2"/>
      <c r="G1717" s="2"/>
      <c r="H1717" s="2"/>
      <c r="I1717" s="2"/>
      <c r="J1717" s="2">
        <v>2224</v>
      </c>
      <c r="K1717" s="2">
        <v>60</v>
      </c>
      <c r="L1717" s="2">
        <v>1100</v>
      </c>
      <c r="M1717" s="2"/>
      <c r="N1717" s="2">
        <v>1930</v>
      </c>
      <c r="O1717" s="2">
        <v>2329</v>
      </c>
      <c r="P1717" s="2">
        <v>2423</v>
      </c>
      <c r="Q1717" s="2">
        <v>0</v>
      </c>
      <c r="R1717" s="2">
        <v>149</v>
      </c>
      <c r="S1717" s="2">
        <v>440</v>
      </c>
      <c r="T1717" s="2">
        <v>120</v>
      </c>
      <c r="U1717" s="2">
        <v>1758</v>
      </c>
      <c r="V1717" s="2">
        <v>2695</v>
      </c>
      <c r="W1717" s="2">
        <v>2185</v>
      </c>
      <c r="X1717" s="2">
        <v>2666</v>
      </c>
    </row>
    <row r="1718" spans="1:24" s="43" customFormat="1" ht="16.5" customHeight="1" x14ac:dyDescent="0.25">
      <c r="A1718" s="1" t="s">
        <v>557</v>
      </c>
      <c r="B1718" s="5" t="s">
        <v>1196</v>
      </c>
      <c r="C1718" s="5"/>
      <c r="D1718" s="10"/>
      <c r="E1718" s="10"/>
      <c r="F1718" s="10"/>
      <c r="G1718" s="10"/>
      <c r="H1718" s="10"/>
      <c r="I1718" s="10"/>
      <c r="J1718" s="10"/>
      <c r="K1718" s="10"/>
      <c r="L1718" s="10"/>
      <c r="M1718" s="10"/>
      <c r="N1718" s="10"/>
      <c r="O1718" s="10"/>
      <c r="P1718" s="10"/>
      <c r="Q1718" s="10"/>
      <c r="R1718" s="10">
        <v>27988</v>
      </c>
      <c r="S1718" s="10"/>
      <c r="T1718" s="10"/>
      <c r="U1718" s="10"/>
      <c r="V1718" s="10"/>
      <c r="W1718" s="10"/>
      <c r="X1718" s="10"/>
    </row>
    <row r="1719" spans="1:24" s="43" customFormat="1" ht="16.5" customHeight="1" x14ac:dyDescent="0.25">
      <c r="A1719" s="1" t="s">
        <v>557</v>
      </c>
      <c r="B1719" s="4" t="s">
        <v>2872</v>
      </c>
      <c r="C1719" s="5"/>
      <c r="D1719" s="10"/>
      <c r="E1719" s="10"/>
      <c r="F1719" s="10"/>
      <c r="G1719" s="10"/>
      <c r="H1719" s="10"/>
      <c r="I1719" s="10"/>
      <c r="J1719" s="10"/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>
        <v>8568</v>
      </c>
    </row>
    <row r="1720" spans="1:24" s="43" customFormat="1" ht="15.75" customHeight="1" x14ac:dyDescent="0.25">
      <c r="A1720" s="1" t="s">
        <v>557</v>
      </c>
      <c r="B1720" s="4" t="s">
        <v>541</v>
      </c>
      <c r="C1720" s="4"/>
      <c r="D1720" s="2">
        <v>37847</v>
      </c>
      <c r="E1720" s="2">
        <v>5330</v>
      </c>
      <c r="F1720" s="2">
        <v>6330</v>
      </c>
      <c r="G1720" s="2">
        <v>4018</v>
      </c>
      <c r="H1720" s="2">
        <v>1000</v>
      </c>
      <c r="I1720" s="2"/>
      <c r="J1720" s="2">
        <v>4400</v>
      </c>
      <c r="K1720" s="2">
        <v>300</v>
      </c>
      <c r="L1720" s="2">
        <v>139995</v>
      </c>
      <c r="M1720" s="2">
        <v>136202</v>
      </c>
      <c r="N1720" s="2">
        <v>101523</v>
      </c>
      <c r="O1720" s="2">
        <v>80646</v>
      </c>
      <c r="P1720" s="2">
        <v>7000</v>
      </c>
      <c r="Q1720" s="2">
        <v>0</v>
      </c>
      <c r="R1720" s="2">
        <v>21173</v>
      </c>
      <c r="S1720" s="2">
        <v>500</v>
      </c>
      <c r="T1720" s="2">
        <v>31000</v>
      </c>
      <c r="U1720" s="2"/>
      <c r="V1720" s="2"/>
      <c r="W1720" s="2"/>
      <c r="X1720" s="2"/>
    </row>
    <row r="1721" spans="1:24" s="43" customFormat="1" ht="15.75" customHeight="1" x14ac:dyDescent="0.25">
      <c r="A1721" s="1" t="s">
        <v>557</v>
      </c>
      <c r="B1721" s="4" t="s">
        <v>542</v>
      </c>
      <c r="C1721" s="4"/>
      <c r="D1721" s="2">
        <v>13</v>
      </c>
      <c r="E1721" s="2">
        <v>180</v>
      </c>
      <c r="F1721" s="2">
        <v>20</v>
      </c>
      <c r="G1721" s="2"/>
      <c r="H1721" s="2"/>
      <c r="I1721" s="2"/>
      <c r="J1721" s="2">
        <v>300</v>
      </c>
      <c r="K1721" s="2"/>
      <c r="L1721" s="2"/>
      <c r="M1721" s="2"/>
      <c r="N1721" s="2"/>
      <c r="O1721" s="2">
        <v>360</v>
      </c>
      <c r="P1721" s="2">
        <v>600</v>
      </c>
      <c r="Q1721" s="2">
        <v>0</v>
      </c>
      <c r="R1721" s="2">
        <v>3000</v>
      </c>
      <c r="S1721" s="2">
        <v>3000</v>
      </c>
      <c r="T1721" s="2"/>
      <c r="U1721" s="2"/>
      <c r="V1721" s="2"/>
      <c r="W1721" s="2">
        <v>480</v>
      </c>
      <c r="X1721" s="2">
        <v>200</v>
      </c>
    </row>
    <row r="1722" spans="1:24" s="43" customFormat="1" ht="15.75" customHeight="1" x14ac:dyDescent="0.25">
      <c r="A1722" s="1" t="s">
        <v>557</v>
      </c>
      <c r="B1722" s="5" t="s">
        <v>563</v>
      </c>
      <c r="C1722" s="5"/>
      <c r="D1722" s="10"/>
      <c r="E1722" s="10"/>
      <c r="F1722" s="10"/>
      <c r="G1722" s="10"/>
      <c r="H1722" s="10"/>
      <c r="I1722" s="10"/>
      <c r="J1722" s="10"/>
      <c r="K1722" s="10"/>
      <c r="L1722" s="10"/>
      <c r="M1722" s="10"/>
      <c r="N1722" s="10"/>
      <c r="O1722" s="10">
        <v>2170</v>
      </c>
      <c r="P1722" s="10"/>
      <c r="Q1722" s="10">
        <v>0</v>
      </c>
      <c r="R1722" s="10"/>
      <c r="S1722" s="10"/>
      <c r="T1722" s="10"/>
      <c r="U1722" s="10"/>
      <c r="V1722" s="10"/>
      <c r="W1722" s="10"/>
      <c r="X1722" s="10"/>
    </row>
    <row r="1723" spans="1:24" s="43" customFormat="1" ht="15.75" customHeight="1" x14ac:dyDescent="0.25">
      <c r="A1723" s="1" t="s">
        <v>557</v>
      </c>
      <c r="B1723" s="5" t="s">
        <v>564</v>
      </c>
      <c r="C1723" s="5"/>
      <c r="D1723" s="10"/>
      <c r="E1723" s="10"/>
      <c r="F1723" s="10"/>
      <c r="G1723" s="10"/>
      <c r="H1723" s="10"/>
      <c r="I1723" s="10"/>
      <c r="J1723" s="10"/>
      <c r="K1723" s="10"/>
      <c r="L1723" s="10"/>
      <c r="M1723" s="10"/>
      <c r="N1723" s="10"/>
      <c r="O1723" s="10">
        <v>138</v>
      </c>
      <c r="P1723" s="10"/>
      <c r="Q1723" s="10">
        <v>0</v>
      </c>
      <c r="R1723" s="10"/>
      <c r="S1723" s="10"/>
      <c r="T1723" s="10"/>
      <c r="U1723" s="10"/>
      <c r="V1723" s="10"/>
      <c r="W1723" s="10"/>
      <c r="X1723" s="10"/>
    </row>
    <row r="1724" spans="1:24" s="43" customFormat="1" ht="15.75" customHeight="1" x14ac:dyDescent="0.25">
      <c r="A1724" s="1" t="s">
        <v>557</v>
      </c>
      <c r="B1724" s="4" t="s">
        <v>543</v>
      </c>
      <c r="C1724" s="4"/>
      <c r="D1724" s="2">
        <v>130</v>
      </c>
      <c r="E1724" s="2"/>
      <c r="F1724" s="2">
        <v>276</v>
      </c>
      <c r="G1724" s="2"/>
      <c r="H1724" s="2">
        <v>208</v>
      </c>
      <c r="I1724" s="2"/>
      <c r="J1724" s="2">
        <v>4886</v>
      </c>
      <c r="K1724" s="2">
        <v>50</v>
      </c>
      <c r="L1724" s="2">
        <v>3155</v>
      </c>
      <c r="M1724" s="2">
        <v>50</v>
      </c>
      <c r="N1724" s="2">
        <v>6391</v>
      </c>
      <c r="O1724" s="2">
        <v>4645</v>
      </c>
      <c r="P1724" s="2">
        <v>4204</v>
      </c>
      <c r="Q1724" s="2">
        <v>0</v>
      </c>
      <c r="R1724" s="2">
        <v>529</v>
      </c>
      <c r="S1724" s="2">
        <v>634</v>
      </c>
      <c r="T1724" s="2">
        <v>1550</v>
      </c>
      <c r="U1724" s="2">
        <v>5173</v>
      </c>
      <c r="V1724" s="2">
        <v>5351</v>
      </c>
      <c r="W1724" s="2">
        <v>5200</v>
      </c>
      <c r="X1724" s="2">
        <v>3914</v>
      </c>
    </row>
    <row r="1725" spans="1:24" s="43" customFormat="1" ht="15.75" customHeight="1" x14ac:dyDescent="0.25">
      <c r="A1725" s="1" t="s">
        <v>557</v>
      </c>
      <c r="B1725" s="4" t="s">
        <v>545</v>
      </c>
      <c r="C1725" s="4"/>
      <c r="D1725" s="2">
        <v>118</v>
      </c>
      <c r="E1725" s="2"/>
      <c r="F1725" s="2"/>
      <c r="G1725" s="2"/>
      <c r="H1725" s="2"/>
      <c r="I1725" s="2"/>
      <c r="J1725" s="2"/>
      <c r="K1725" s="2"/>
      <c r="L1725" s="2"/>
      <c r="M1725" s="2">
        <v>637</v>
      </c>
      <c r="N1725" s="2">
        <v>394</v>
      </c>
      <c r="O1725" s="2">
        <v>305</v>
      </c>
      <c r="P1725" s="2"/>
      <c r="Q1725" s="2">
        <v>0</v>
      </c>
      <c r="R1725" s="2"/>
      <c r="S1725" s="2">
        <v>217</v>
      </c>
      <c r="T1725" s="2">
        <v>50</v>
      </c>
      <c r="U1725" s="2"/>
      <c r="V1725" s="2"/>
      <c r="W1725" s="2"/>
      <c r="X1725" s="2"/>
    </row>
    <row r="1726" spans="1:24" s="43" customFormat="1" ht="15.75" customHeight="1" x14ac:dyDescent="0.25">
      <c r="A1726" s="1" t="s">
        <v>557</v>
      </c>
      <c r="B1726" s="4" t="s">
        <v>2878</v>
      </c>
      <c r="C1726" s="4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  <c r="V1726" s="2"/>
      <c r="W1726" s="2"/>
      <c r="X1726" s="2">
        <v>152</v>
      </c>
    </row>
    <row r="1727" spans="1:24" s="43" customFormat="1" ht="15.75" customHeight="1" x14ac:dyDescent="0.25">
      <c r="A1727" s="1" t="s">
        <v>557</v>
      </c>
      <c r="B1727" s="4" t="s">
        <v>544</v>
      </c>
      <c r="C1727" s="4"/>
      <c r="D1727" s="2">
        <v>49</v>
      </c>
      <c r="E1727" s="2"/>
      <c r="F1727" s="2"/>
      <c r="G1727" s="2"/>
      <c r="H1727" s="2"/>
      <c r="I1727" s="2"/>
      <c r="J1727" s="2"/>
      <c r="K1727" s="2"/>
      <c r="L1727" s="2"/>
      <c r="M1727" s="2">
        <v>180</v>
      </c>
      <c r="N1727" s="2">
        <v>101</v>
      </c>
      <c r="O1727" s="2">
        <v>74</v>
      </c>
      <c r="P1727" s="2"/>
      <c r="Q1727" s="2">
        <v>0</v>
      </c>
      <c r="R1727" s="2">
        <v>74</v>
      </c>
      <c r="S1727" s="2">
        <v>138</v>
      </c>
      <c r="T1727" s="2">
        <v>136</v>
      </c>
      <c r="U1727" s="2"/>
      <c r="V1727" s="2"/>
      <c r="W1727" s="2"/>
      <c r="X1727" s="2"/>
    </row>
    <row r="1728" spans="1:24" s="43" customFormat="1" ht="15.75" customHeight="1" x14ac:dyDescent="0.25">
      <c r="A1728" s="1" t="s">
        <v>557</v>
      </c>
      <c r="B1728" s="4" t="s">
        <v>546</v>
      </c>
      <c r="C1728" s="4"/>
      <c r="D1728" s="2">
        <v>1600</v>
      </c>
      <c r="E1728" s="2">
        <v>59</v>
      </c>
      <c r="F1728" s="2">
        <v>900</v>
      </c>
      <c r="G1728" s="2">
        <v>2500</v>
      </c>
      <c r="H1728" s="2"/>
      <c r="I1728" s="2"/>
      <c r="J1728" s="2">
        <v>305</v>
      </c>
      <c r="K1728" s="2"/>
      <c r="L1728" s="2"/>
      <c r="M1728" s="2">
        <v>36053</v>
      </c>
      <c r="N1728" s="2"/>
      <c r="O1728" s="2"/>
      <c r="P1728" s="2"/>
      <c r="Q1728" s="2">
        <v>0</v>
      </c>
      <c r="R1728" s="2"/>
      <c r="S1728" s="2"/>
      <c r="T1728" s="2">
        <v>100</v>
      </c>
      <c r="U1728" s="2">
        <v>3000</v>
      </c>
      <c r="V1728" s="2">
        <v>300</v>
      </c>
      <c r="W1728" s="2">
        <v>100</v>
      </c>
      <c r="X1728" s="2"/>
    </row>
    <row r="1729" spans="1:24" s="43" customFormat="1" ht="15.75" customHeight="1" x14ac:dyDescent="0.25">
      <c r="A1729" s="1" t="s">
        <v>557</v>
      </c>
      <c r="B1729" s="5" t="s">
        <v>1783</v>
      </c>
      <c r="C1729" s="5" t="s">
        <v>1195</v>
      </c>
      <c r="D1729" s="10"/>
      <c r="E1729" s="10"/>
      <c r="F1729" s="10"/>
      <c r="G1729" s="10"/>
      <c r="H1729" s="10"/>
      <c r="I1729" s="10"/>
      <c r="J1729" s="10"/>
      <c r="K1729" s="10"/>
      <c r="L1729" s="10"/>
      <c r="M1729" s="10"/>
      <c r="N1729" s="10"/>
      <c r="O1729" s="10"/>
      <c r="P1729" s="10"/>
      <c r="Q1729" s="10"/>
      <c r="R1729" s="10">
        <v>53296</v>
      </c>
      <c r="S1729" s="10">
        <v>53940</v>
      </c>
      <c r="T1729" s="10">
        <v>86752</v>
      </c>
      <c r="U1729" s="10">
        <v>10000</v>
      </c>
      <c r="V1729" s="10">
        <v>9700</v>
      </c>
      <c r="W1729" s="10"/>
      <c r="X1729" s="10"/>
    </row>
    <row r="1730" spans="1:24" s="43" customFormat="1" ht="15.75" customHeight="1" x14ac:dyDescent="0.25">
      <c r="A1730" s="1" t="s">
        <v>557</v>
      </c>
      <c r="B1730" s="5" t="s">
        <v>1784</v>
      </c>
      <c r="C1730" s="5" t="s">
        <v>1952</v>
      </c>
      <c r="D1730" s="2"/>
      <c r="E1730" s="2"/>
      <c r="F1730" s="2"/>
      <c r="G1730" s="2"/>
      <c r="H1730" s="2"/>
      <c r="I1730" s="2"/>
      <c r="J1730" s="2"/>
      <c r="K1730" s="2"/>
      <c r="L1730" s="2"/>
      <c r="M1730" s="2">
        <v>85361</v>
      </c>
      <c r="N1730" s="2">
        <v>156025</v>
      </c>
      <c r="O1730" s="2">
        <v>77268</v>
      </c>
      <c r="P1730" s="2"/>
      <c r="Q1730" s="2">
        <v>0</v>
      </c>
      <c r="R1730" s="2">
        <v>572044</v>
      </c>
      <c r="S1730" s="2">
        <v>350775</v>
      </c>
      <c r="T1730" s="2"/>
      <c r="U1730" s="2">
        <v>128975</v>
      </c>
      <c r="V1730" s="2">
        <v>654939</v>
      </c>
      <c r="W1730" s="2">
        <v>562722</v>
      </c>
      <c r="X1730" s="2">
        <v>145240</v>
      </c>
    </row>
    <row r="1731" spans="1:24" s="43" customFormat="1" ht="15.75" customHeight="1" x14ac:dyDescent="0.25">
      <c r="A1731" s="1" t="s">
        <v>557</v>
      </c>
      <c r="B1731" s="5" t="s">
        <v>547</v>
      </c>
      <c r="C1731" s="5"/>
      <c r="D1731" s="2">
        <v>12</v>
      </c>
      <c r="E1731" s="2"/>
      <c r="F1731" s="2"/>
      <c r="G1731" s="2"/>
      <c r="H1731" s="2"/>
      <c r="I1731" s="2"/>
      <c r="J1731" s="2"/>
      <c r="K1731" s="2"/>
      <c r="L1731" s="2"/>
      <c r="M1731" s="2">
        <v>284</v>
      </c>
      <c r="N1731" s="2">
        <v>188</v>
      </c>
      <c r="O1731" s="2">
        <v>81</v>
      </c>
      <c r="P1731" s="2"/>
      <c r="Q1731" s="2">
        <v>0</v>
      </c>
      <c r="R1731" s="2"/>
      <c r="S1731" s="2">
        <v>24</v>
      </c>
      <c r="T1731" s="2">
        <v>51</v>
      </c>
      <c r="U1731" s="2"/>
      <c r="V1731" s="2"/>
      <c r="W1731" s="2"/>
      <c r="X1731" s="2"/>
    </row>
    <row r="1732" spans="1:24" s="43" customFormat="1" ht="15.75" customHeight="1" x14ac:dyDescent="0.25">
      <c r="A1732" s="1" t="s">
        <v>557</v>
      </c>
      <c r="B1732" s="5" t="s">
        <v>2686</v>
      </c>
      <c r="C1732" s="5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  <c r="V1732" s="2"/>
      <c r="W1732" s="2">
        <v>20</v>
      </c>
      <c r="X1732" s="2"/>
    </row>
    <row r="1733" spans="1:24" s="43" customFormat="1" ht="15.75" customHeight="1" x14ac:dyDescent="0.25">
      <c r="A1733" s="1" t="s">
        <v>557</v>
      </c>
      <c r="B1733" s="5" t="s">
        <v>548</v>
      </c>
      <c r="C1733" s="5"/>
      <c r="D1733" s="2"/>
      <c r="E1733" s="2"/>
      <c r="F1733" s="2"/>
      <c r="G1733" s="2"/>
      <c r="H1733" s="2"/>
      <c r="I1733" s="2"/>
      <c r="J1733" s="2"/>
      <c r="K1733" s="2"/>
      <c r="L1733" s="2"/>
      <c r="M1733" s="2">
        <v>171321</v>
      </c>
      <c r="N1733" s="2">
        <v>163239</v>
      </c>
      <c r="O1733" s="2">
        <v>325928</v>
      </c>
      <c r="P1733" s="2">
        <v>37421</v>
      </c>
      <c r="Q1733" s="2">
        <v>64832</v>
      </c>
      <c r="R1733" s="2">
        <v>252882</v>
      </c>
      <c r="S1733" s="2">
        <v>215785</v>
      </c>
      <c r="T1733" s="2">
        <v>262845</v>
      </c>
      <c r="U1733" s="2">
        <v>159237</v>
      </c>
      <c r="V1733" s="2">
        <v>96693</v>
      </c>
      <c r="W1733" s="2">
        <v>50139</v>
      </c>
      <c r="X1733" s="2">
        <v>40445</v>
      </c>
    </row>
    <row r="1734" spans="1:24" s="43" customFormat="1" ht="15.75" customHeight="1" x14ac:dyDescent="0.25">
      <c r="A1734" s="3" t="s">
        <v>557</v>
      </c>
      <c r="B1734" s="45" t="s">
        <v>2268</v>
      </c>
      <c r="C1734" s="5"/>
      <c r="D1734" s="10"/>
      <c r="E1734" s="10"/>
      <c r="F1734" s="10"/>
      <c r="G1734" s="10"/>
      <c r="H1734" s="10"/>
      <c r="I1734" s="10"/>
      <c r="J1734" s="10"/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2">
        <v>25000</v>
      </c>
      <c r="W1734" s="48"/>
      <c r="X1734" s="48"/>
    </row>
    <row r="1735" spans="1:24" s="43" customFormat="1" ht="15.75" customHeight="1" x14ac:dyDescent="0.25">
      <c r="A1735" s="3" t="s">
        <v>557</v>
      </c>
      <c r="B1735" s="45" t="s">
        <v>2269</v>
      </c>
      <c r="C1735" s="5"/>
      <c r="D1735" s="10"/>
      <c r="E1735" s="10"/>
      <c r="F1735" s="10"/>
      <c r="G1735" s="10"/>
      <c r="H1735" s="10"/>
      <c r="I1735" s="10"/>
      <c r="J1735" s="10"/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2">
        <v>60000</v>
      </c>
      <c r="W1735" s="48"/>
      <c r="X1735" s="48"/>
    </row>
    <row r="1736" spans="1:24" s="43" customFormat="1" ht="15.75" customHeight="1" x14ac:dyDescent="0.25">
      <c r="A1736" s="3" t="s">
        <v>557</v>
      </c>
      <c r="B1736" s="45" t="s">
        <v>2270</v>
      </c>
      <c r="C1736" s="5"/>
      <c r="D1736" s="10"/>
      <c r="E1736" s="10"/>
      <c r="F1736" s="10"/>
      <c r="G1736" s="10"/>
      <c r="H1736" s="10"/>
      <c r="I1736" s="10"/>
      <c r="J1736" s="10"/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2">
        <v>5000</v>
      </c>
      <c r="W1736" s="48"/>
      <c r="X1736" s="48"/>
    </row>
    <row r="1737" spans="1:24" s="43" customFormat="1" ht="15.75" customHeight="1" x14ac:dyDescent="0.25">
      <c r="A1737" s="18" t="s">
        <v>557</v>
      </c>
      <c r="B1737" s="5" t="s">
        <v>1964</v>
      </c>
      <c r="C1737" s="5" t="s">
        <v>554</v>
      </c>
      <c r="D1737" s="19"/>
      <c r="E1737" s="19">
        <v>3200</v>
      </c>
      <c r="F1737" s="19">
        <v>2111</v>
      </c>
      <c r="G1737" s="19">
        <v>1952</v>
      </c>
      <c r="H1737" s="19"/>
      <c r="I1737" s="19"/>
      <c r="J1737" s="19"/>
      <c r="K1737" s="19"/>
      <c r="L1737" s="19"/>
      <c r="M1737" s="19">
        <v>42993</v>
      </c>
      <c r="N1737" s="19">
        <v>32198</v>
      </c>
      <c r="O1737" s="19"/>
      <c r="P1737" s="19"/>
      <c r="Q1737" s="19">
        <v>0</v>
      </c>
      <c r="R1737" s="19"/>
      <c r="S1737" s="19"/>
      <c r="T1737" s="19"/>
      <c r="U1737" s="19"/>
      <c r="V1737" s="19"/>
      <c r="W1737" s="19"/>
      <c r="X1737" s="19"/>
    </row>
    <row r="1738" spans="1:24" ht="16.5" customHeight="1" x14ac:dyDescent="0.25">
      <c r="A1738" s="1" t="s">
        <v>557</v>
      </c>
      <c r="B1738" s="5" t="s">
        <v>549</v>
      </c>
      <c r="C1738" s="5"/>
      <c r="D1738" s="2">
        <v>9250</v>
      </c>
      <c r="E1738" s="2"/>
      <c r="F1738" s="2"/>
      <c r="G1738" s="2"/>
      <c r="H1738" s="2">
        <v>83</v>
      </c>
      <c r="I1738" s="2"/>
      <c r="J1738" s="2"/>
      <c r="K1738" s="2"/>
      <c r="L1738" s="2"/>
      <c r="M1738" s="2">
        <v>1253</v>
      </c>
      <c r="N1738" s="2">
        <v>433</v>
      </c>
      <c r="O1738" s="2"/>
      <c r="P1738" s="2"/>
      <c r="Q1738" s="2">
        <v>0</v>
      </c>
      <c r="R1738" s="2"/>
      <c r="S1738" s="2"/>
      <c r="T1738" s="2"/>
      <c r="U1738" s="2"/>
      <c r="V1738" s="2"/>
      <c r="W1738" s="2"/>
      <c r="X1738" s="2"/>
    </row>
    <row r="1739" spans="1:24" ht="16.5" customHeight="1" x14ac:dyDescent="0.25">
      <c r="A1739" s="1" t="s">
        <v>557</v>
      </c>
      <c r="B1739" s="5" t="s">
        <v>550</v>
      </c>
      <c r="C1739" s="5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>
        <v>6</v>
      </c>
      <c r="O1739" s="2"/>
      <c r="P1739" s="2"/>
      <c r="Q1739" s="2">
        <v>0</v>
      </c>
      <c r="R1739" s="2"/>
      <c r="S1739" s="2"/>
      <c r="T1739" s="2"/>
      <c r="U1739" s="2"/>
      <c r="V1739" s="2"/>
      <c r="W1739" s="2"/>
      <c r="X1739" s="2"/>
    </row>
    <row r="1740" spans="1:24" ht="16.5" customHeight="1" x14ac:dyDescent="0.25">
      <c r="A1740" s="1" t="s">
        <v>557</v>
      </c>
      <c r="B1740" s="5" t="s">
        <v>551</v>
      </c>
      <c r="C1740" s="5"/>
      <c r="D1740" s="2">
        <v>12005</v>
      </c>
      <c r="E1740" s="2">
        <v>4000</v>
      </c>
      <c r="F1740" s="2">
        <v>5500</v>
      </c>
      <c r="G1740" s="2">
        <v>7800</v>
      </c>
      <c r="H1740" s="2">
        <v>2000</v>
      </c>
      <c r="I1740" s="2">
        <v>3000</v>
      </c>
      <c r="J1740" s="2">
        <v>4100</v>
      </c>
      <c r="K1740" s="2"/>
      <c r="L1740" s="2">
        <v>93323</v>
      </c>
      <c r="M1740" s="2">
        <v>193892</v>
      </c>
      <c r="N1740" s="2"/>
      <c r="O1740" s="2">
        <v>50400</v>
      </c>
      <c r="P1740" s="2">
        <v>35288</v>
      </c>
      <c r="Q1740" s="2">
        <v>26268</v>
      </c>
      <c r="R1740" s="2">
        <v>30886</v>
      </c>
      <c r="S1740" s="2">
        <v>9900</v>
      </c>
      <c r="T1740" s="2">
        <v>5600</v>
      </c>
      <c r="U1740" s="2">
        <v>3400</v>
      </c>
      <c r="V1740" s="2">
        <v>72088</v>
      </c>
      <c r="W1740" s="2">
        <v>7000</v>
      </c>
      <c r="X1740" s="2">
        <v>20741</v>
      </c>
    </row>
    <row r="1741" spans="1:24" s="49" customFormat="1" ht="16.5" customHeight="1" x14ac:dyDescent="0.25">
      <c r="A1741" s="1" t="s">
        <v>557</v>
      </c>
      <c r="B1741" s="5" t="s">
        <v>552</v>
      </c>
      <c r="C1741" s="5"/>
      <c r="D1741" s="2">
        <v>5165</v>
      </c>
      <c r="E1741" s="2">
        <v>4900</v>
      </c>
      <c r="F1741" s="2">
        <v>3704</v>
      </c>
      <c r="G1741" s="2">
        <v>3844</v>
      </c>
      <c r="H1741" s="2">
        <v>1584</v>
      </c>
      <c r="I1741" s="2"/>
      <c r="J1741" s="2"/>
      <c r="K1741" s="2">
        <v>652</v>
      </c>
      <c r="L1741" s="2">
        <v>1551</v>
      </c>
      <c r="M1741" s="2">
        <v>907</v>
      </c>
      <c r="N1741" s="2">
        <v>78298</v>
      </c>
      <c r="O1741" s="2"/>
      <c r="P1741" s="2"/>
      <c r="Q1741" s="2">
        <v>0</v>
      </c>
      <c r="R1741" s="2"/>
      <c r="S1741" s="2"/>
      <c r="T1741" s="2"/>
      <c r="U1741" s="2"/>
      <c r="V1741" s="2"/>
      <c r="W1741" s="2"/>
      <c r="X1741" s="2"/>
    </row>
    <row r="1742" spans="1:24" ht="16.5" customHeight="1" x14ac:dyDescent="0.25">
      <c r="A1742" s="3" t="s">
        <v>557</v>
      </c>
      <c r="B1742" s="5" t="s">
        <v>1961</v>
      </c>
      <c r="C1742" s="5" t="s">
        <v>520</v>
      </c>
      <c r="D1742" s="10"/>
      <c r="E1742" s="10"/>
      <c r="F1742" s="10"/>
      <c r="G1742" s="10"/>
      <c r="H1742" s="10"/>
      <c r="I1742" s="10"/>
      <c r="J1742" s="10"/>
      <c r="K1742" s="10"/>
      <c r="L1742" s="10"/>
      <c r="M1742" s="10"/>
      <c r="N1742" s="10">
        <v>21525</v>
      </c>
      <c r="O1742" s="10"/>
      <c r="P1742" s="10"/>
      <c r="Q1742" s="10">
        <v>0</v>
      </c>
      <c r="R1742" s="10"/>
      <c r="S1742" s="10"/>
      <c r="T1742" s="10"/>
      <c r="U1742" s="10"/>
      <c r="V1742" s="10"/>
      <c r="W1742" s="10"/>
      <c r="X1742" s="10"/>
    </row>
    <row r="1743" spans="1:24" ht="16.5" customHeight="1" x14ac:dyDescent="0.25">
      <c r="A1743" s="3" t="s">
        <v>557</v>
      </c>
      <c r="B1743" s="5" t="s">
        <v>1570</v>
      </c>
      <c r="C1743" s="5" t="s">
        <v>500</v>
      </c>
      <c r="D1743" s="10"/>
      <c r="E1743" s="10"/>
      <c r="F1743" s="10"/>
      <c r="G1743" s="10"/>
      <c r="H1743" s="10"/>
      <c r="I1743" s="10"/>
      <c r="J1743" s="10"/>
      <c r="K1743" s="10"/>
      <c r="L1743" s="10"/>
      <c r="M1743" s="10"/>
      <c r="N1743" s="10">
        <v>90000</v>
      </c>
      <c r="O1743" s="10"/>
      <c r="P1743" s="10"/>
      <c r="Q1743" s="10"/>
      <c r="R1743" s="10"/>
      <c r="S1743" s="10"/>
      <c r="T1743" s="10"/>
      <c r="U1743" s="10"/>
      <c r="V1743" s="10"/>
      <c r="W1743" s="10">
        <v>72486</v>
      </c>
      <c r="X1743" s="10">
        <v>10622</v>
      </c>
    </row>
    <row r="1744" spans="1:24" ht="16.5" customHeight="1" x14ac:dyDescent="0.25">
      <c r="A1744" s="1" t="s">
        <v>557</v>
      </c>
      <c r="B1744" s="5" t="s">
        <v>565</v>
      </c>
      <c r="C1744" s="5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>
        <v>5000</v>
      </c>
      <c r="P1744" s="2"/>
      <c r="Q1744" s="2">
        <v>0</v>
      </c>
      <c r="R1744" s="2"/>
      <c r="S1744" s="2">
        <v>56000</v>
      </c>
      <c r="T1744" s="2"/>
      <c r="U1744" s="2"/>
      <c r="V1744" s="2"/>
      <c r="W1744" s="2"/>
      <c r="X1744" s="2"/>
    </row>
    <row r="1745" spans="1:25" ht="16.5" customHeight="1" x14ac:dyDescent="0.25">
      <c r="A1745" s="1" t="s">
        <v>557</v>
      </c>
      <c r="B1745" s="5" t="s">
        <v>2687</v>
      </c>
      <c r="C1745" s="5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  <c r="U1745" s="2"/>
      <c r="V1745" s="2"/>
      <c r="W1745" s="2">
        <v>181</v>
      </c>
      <c r="X1745" s="2"/>
    </row>
    <row r="1746" spans="1:25" ht="16.5" customHeight="1" x14ac:dyDescent="0.25">
      <c r="A1746" s="1" t="s">
        <v>557</v>
      </c>
      <c r="B1746" s="5" t="s">
        <v>1785</v>
      </c>
      <c r="C1746" s="5" t="s">
        <v>1965</v>
      </c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>
        <v>17386</v>
      </c>
      <c r="O1746" s="2"/>
      <c r="P1746" s="2"/>
      <c r="Q1746" s="2">
        <v>0</v>
      </c>
      <c r="R1746" s="2">
        <v>1440</v>
      </c>
      <c r="S1746" s="2">
        <v>62091</v>
      </c>
      <c r="T1746" s="2"/>
      <c r="U1746" s="2"/>
      <c r="V1746" s="2">
        <v>9919</v>
      </c>
      <c r="W1746" s="2">
        <v>7600</v>
      </c>
      <c r="X1746" s="2"/>
    </row>
    <row r="1747" spans="1:25" s="43" customFormat="1" ht="16.5" customHeight="1" x14ac:dyDescent="0.25">
      <c r="A1747" s="1" t="s">
        <v>557</v>
      </c>
      <c r="B1747" s="5" t="s">
        <v>553</v>
      </c>
      <c r="C1747" s="5"/>
      <c r="D1747" s="2"/>
      <c r="E1747" s="2">
        <v>300</v>
      </c>
      <c r="F1747" s="2">
        <v>790</v>
      </c>
      <c r="G1747" s="2"/>
      <c r="H1747" s="2"/>
      <c r="I1747" s="2"/>
      <c r="J1747" s="2">
        <v>15928</v>
      </c>
      <c r="K1747" s="2"/>
      <c r="L1747" s="2">
        <v>3</v>
      </c>
      <c r="M1747" s="2"/>
      <c r="N1747" s="2">
        <v>4456</v>
      </c>
      <c r="O1747" s="2">
        <v>6100</v>
      </c>
      <c r="P1747" s="2"/>
      <c r="Q1747" s="2">
        <v>0</v>
      </c>
      <c r="R1747" s="2">
        <v>8567</v>
      </c>
      <c r="S1747" s="2">
        <v>19722</v>
      </c>
      <c r="T1747" s="2">
        <v>5001</v>
      </c>
      <c r="U1747" s="2"/>
      <c r="V1747" s="2">
        <v>25028</v>
      </c>
      <c r="W1747" s="2">
        <v>4248</v>
      </c>
      <c r="X1747" s="2">
        <v>7109</v>
      </c>
    </row>
    <row r="1748" spans="1:25" ht="16.5" customHeight="1" x14ac:dyDescent="0.25">
      <c r="A1748" s="3" t="s">
        <v>557</v>
      </c>
      <c r="B1748" s="5" t="s">
        <v>2271</v>
      </c>
      <c r="C1748" s="5"/>
      <c r="D1748" s="10"/>
      <c r="E1748" s="10"/>
      <c r="F1748" s="10"/>
      <c r="G1748" s="10"/>
      <c r="H1748" s="10"/>
      <c r="I1748" s="10"/>
      <c r="J1748" s="10"/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48">
        <v>504</v>
      </c>
      <c r="W1748" s="48">
        <v>104</v>
      </c>
      <c r="X1748" s="48"/>
    </row>
    <row r="1749" spans="1:25" ht="16.5" customHeight="1" x14ac:dyDescent="0.25">
      <c r="A1749" s="3" t="s">
        <v>557</v>
      </c>
      <c r="B1749" s="5" t="s">
        <v>2272</v>
      </c>
      <c r="C1749" s="5"/>
      <c r="D1749" s="10"/>
      <c r="E1749" s="10"/>
      <c r="F1749" s="10"/>
      <c r="G1749" s="10"/>
      <c r="H1749" s="10"/>
      <c r="I1749" s="10"/>
      <c r="J1749" s="10"/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48">
        <v>12000</v>
      </c>
      <c r="W1749" s="48"/>
      <c r="X1749" s="48"/>
    </row>
    <row r="1750" spans="1:25" ht="16.5" customHeight="1" x14ac:dyDescent="0.25">
      <c r="A1750" s="1" t="s">
        <v>557</v>
      </c>
      <c r="B1750" s="5" t="s">
        <v>555</v>
      </c>
      <c r="C1750" s="5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>
        <v>5000</v>
      </c>
      <c r="O1750" s="2"/>
      <c r="P1750" s="2">
        <v>3000</v>
      </c>
      <c r="Q1750" s="2">
        <v>0</v>
      </c>
      <c r="R1750" s="2"/>
      <c r="S1750" s="2"/>
      <c r="T1750" s="2"/>
      <c r="U1750" s="2"/>
      <c r="V1750" s="2"/>
      <c r="W1750" s="2"/>
      <c r="X1750" s="2"/>
    </row>
    <row r="1751" spans="1:25" ht="16.5" customHeight="1" x14ac:dyDescent="0.25">
      <c r="A1751" s="1" t="s">
        <v>557</v>
      </c>
      <c r="B1751" s="5" t="s">
        <v>1967</v>
      </c>
      <c r="C1751" s="5" t="s">
        <v>1966</v>
      </c>
      <c r="D1751" s="2">
        <v>186220</v>
      </c>
      <c r="E1751" s="2">
        <v>18130</v>
      </c>
      <c r="F1751" s="2">
        <v>37480</v>
      </c>
      <c r="G1751" s="2">
        <v>59562</v>
      </c>
      <c r="H1751" s="2">
        <v>242689</v>
      </c>
      <c r="I1751" s="2">
        <v>80924</v>
      </c>
      <c r="J1751" s="2">
        <v>149596</v>
      </c>
      <c r="K1751" s="2">
        <v>11775</v>
      </c>
      <c r="L1751" s="2">
        <v>24870</v>
      </c>
      <c r="M1751" s="2"/>
      <c r="N1751" s="2"/>
      <c r="O1751" s="2"/>
      <c r="P1751" s="2"/>
      <c r="Q1751" s="2">
        <v>0</v>
      </c>
      <c r="R1751" s="2"/>
      <c r="S1751" s="2"/>
      <c r="T1751" s="2"/>
      <c r="U1751" s="2"/>
      <c r="V1751" s="2"/>
      <c r="W1751" s="2"/>
      <c r="X1751" s="2"/>
    </row>
    <row r="1752" spans="1:25" ht="16.5" customHeight="1" x14ac:dyDescent="0.25">
      <c r="A1752" s="3" t="s">
        <v>557</v>
      </c>
      <c r="B1752" s="45" t="s">
        <v>2273</v>
      </c>
      <c r="C1752" s="5"/>
      <c r="D1752" s="10"/>
      <c r="E1752" s="10"/>
      <c r="F1752" s="10"/>
      <c r="G1752" s="10"/>
      <c r="H1752" s="10"/>
      <c r="I1752" s="10"/>
      <c r="J1752" s="10"/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48">
        <v>350</v>
      </c>
      <c r="W1752" s="48">
        <v>200</v>
      </c>
      <c r="X1752" s="48">
        <v>275</v>
      </c>
    </row>
    <row r="1753" spans="1:25" s="43" customFormat="1" ht="16.5" customHeight="1" x14ac:dyDescent="0.25">
      <c r="A1753" s="3" t="s">
        <v>557</v>
      </c>
      <c r="B1753" s="5" t="s">
        <v>1786</v>
      </c>
      <c r="C1753" s="5" t="s">
        <v>1008</v>
      </c>
      <c r="D1753" s="10"/>
      <c r="E1753" s="10"/>
      <c r="F1753" s="10"/>
      <c r="G1753" s="10"/>
      <c r="H1753" s="10"/>
      <c r="I1753" s="10"/>
      <c r="J1753" s="10"/>
      <c r="K1753" s="10"/>
      <c r="L1753" s="10"/>
      <c r="M1753" s="10"/>
      <c r="N1753" s="10">
        <v>340</v>
      </c>
      <c r="O1753" s="10"/>
      <c r="P1753" s="10"/>
      <c r="Q1753" s="10">
        <v>0</v>
      </c>
      <c r="R1753" s="10">
        <v>16919</v>
      </c>
      <c r="S1753" s="10">
        <v>8100</v>
      </c>
      <c r="T1753" s="10"/>
      <c r="U1753" s="10"/>
      <c r="V1753" s="10"/>
      <c r="W1753" s="10"/>
      <c r="X1753" s="10"/>
    </row>
    <row r="1754" spans="1:25" ht="16.5" customHeight="1" x14ac:dyDescent="0.25">
      <c r="A1754" s="1" t="s">
        <v>557</v>
      </c>
      <c r="B1754" s="4" t="s">
        <v>556</v>
      </c>
      <c r="C1754" s="4"/>
      <c r="D1754" s="2"/>
      <c r="E1754" s="2"/>
      <c r="F1754" s="2">
        <v>45681</v>
      </c>
      <c r="G1754" s="2">
        <v>47975</v>
      </c>
      <c r="H1754" s="2">
        <v>11000</v>
      </c>
      <c r="I1754" s="2">
        <v>14146</v>
      </c>
      <c r="J1754" s="2">
        <v>9000</v>
      </c>
      <c r="K1754" s="2"/>
      <c r="L1754" s="2">
        <v>69000</v>
      </c>
      <c r="M1754" s="2">
        <v>19863</v>
      </c>
      <c r="N1754" s="2">
        <v>76145</v>
      </c>
      <c r="O1754" s="2"/>
      <c r="P1754" s="2">
        <v>34000</v>
      </c>
      <c r="Q1754" s="2">
        <v>34000</v>
      </c>
      <c r="R1754" s="2">
        <v>58600</v>
      </c>
      <c r="S1754" s="2">
        <v>70000</v>
      </c>
      <c r="T1754" s="2">
        <v>70085</v>
      </c>
      <c r="U1754" s="2">
        <v>8500</v>
      </c>
      <c r="V1754" s="2"/>
      <c r="W1754" s="2">
        <v>4600</v>
      </c>
      <c r="X1754" s="2">
        <v>25750</v>
      </c>
    </row>
    <row r="1755" spans="1:25" s="43" customFormat="1" ht="16.5" customHeight="1" x14ac:dyDescent="0.25">
      <c r="A1755" s="3" t="s">
        <v>557</v>
      </c>
      <c r="B1755" s="5" t="s">
        <v>1197</v>
      </c>
      <c r="C1755" s="5"/>
      <c r="D1755" s="10"/>
      <c r="E1755" s="10"/>
      <c r="F1755" s="10"/>
      <c r="G1755" s="10"/>
      <c r="H1755" s="10"/>
      <c r="I1755" s="10"/>
      <c r="J1755" s="10"/>
      <c r="K1755" s="10"/>
      <c r="L1755" s="10"/>
      <c r="M1755" s="10"/>
      <c r="N1755" s="10"/>
      <c r="O1755" s="10"/>
      <c r="P1755" s="10"/>
      <c r="Q1755" s="10"/>
      <c r="R1755" s="10">
        <v>1158</v>
      </c>
      <c r="S1755" s="10"/>
      <c r="T1755" s="10"/>
      <c r="U1755" s="10"/>
      <c r="V1755" s="10"/>
      <c r="W1755" s="10"/>
      <c r="X1755" s="10"/>
    </row>
    <row r="1756" spans="1:25" ht="16.5" customHeight="1" x14ac:dyDescent="0.25">
      <c r="A1756" s="1" t="s">
        <v>557</v>
      </c>
      <c r="B1756" s="4" t="s">
        <v>2688</v>
      </c>
      <c r="C1756" s="4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  <c r="V1756" s="2"/>
      <c r="W1756" s="2">
        <v>55</v>
      </c>
      <c r="X1756" s="2">
        <v>60</v>
      </c>
    </row>
    <row r="1757" spans="1:25" ht="16.5" customHeight="1" x14ac:dyDescent="0.25">
      <c r="A1757" s="1" t="s">
        <v>557</v>
      </c>
      <c r="B1757" s="4" t="s">
        <v>2870</v>
      </c>
      <c r="C1757" s="4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  <c r="V1757" s="2"/>
      <c r="W1757" s="2"/>
      <c r="X1757" s="2">
        <v>65436</v>
      </c>
    </row>
    <row r="1758" spans="1:25" ht="16.5" customHeight="1" x14ac:dyDescent="0.25">
      <c r="A1758" s="1" t="s">
        <v>557</v>
      </c>
      <c r="B1758" s="4" t="s">
        <v>2689</v>
      </c>
      <c r="C1758" s="4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  <c r="V1758" s="2"/>
      <c r="W1758" s="2">
        <v>38000</v>
      </c>
      <c r="X1758" s="2">
        <v>68000</v>
      </c>
    </row>
    <row r="1759" spans="1:25" s="43" customFormat="1" ht="16.5" customHeight="1" x14ac:dyDescent="0.25">
      <c r="A1759" s="3" t="s">
        <v>557</v>
      </c>
      <c r="B1759" s="5" t="s">
        <v>1569</v>
      </c>
      <c r="C1759" s="5"/>
      <c r="D1759" s="10"/>
      <c r="E1759" s="10"/>
      <c r="F1759" s="10"/>
      <c r="G1759" s="10"/>
      <c r="H1759" s="10"/>
      <c r="I1759" s="10"/>
      <c r="J1759" s="10"/>
      <c r="K1759" s="10"/>
      <c r="L1759" s="10"/>
      <c r="M1759" s="10"/>
      <c r="N1759" s="10"/>
      <c r="O1759" s="10"/>
      <c r="P1759" s="10"/>
      <c r="Q1759" s="10"/>
      <c r="R1759" s="10"/>
      <c r="S1759" s="10">
        <v>39</v>
      </c>
      <c r="T1759" s="10"/>
      <c r="U1759" s="10"/>
      <c r="V1759" s="10"/>
      <c r="W1759" s="10"/>
      <c r="X1759" s="10"/>
    </row>
    <row r="1760" spans="1:25" ht="16.5" customHeight="1" x14ac:dyDescent="0.25">
      <c r="A1760" s="7" t="s">
        <v>964</v>
      </c>
      <c r="B1760" s="7" t="s">
        <v>964</v>
      </c>
      <c r="C1760" s="7"/>
      <c r="D1760" s="9">
        <f t="shared" ref="D1760:U1760" si="46">SUM(D1608:D1759)</f>
        <v>1065371</v>
      </c>
      <c r="E1760" s="9">
        <f t="shared" si="46"/>
        <v>318511</v>
      </c>
      <c r="F1760" s="9">
        <f t="shared" si="46"/>
        <v>412535</v>
      </c>
      <c r="G1760" s="9">
        <f t="shared" si="46"/>
        <v>753744</v>
      </c>
      <c r="H1760" s="9">
        <f t="shared" si="46"/>
        <v>1195107</v>
      </c>
      <c r="I1760" s="9">
        <f t="shared" si="46"/>
        <v>1006435</v>
      </c>
      <c r="J1760" s="9">
        <f t="shared" si="46"/>
        <v>1222998</v>
      </c>
      <c r="K1760" s="9">
        <f t="shared" si="46"/>
        <v>699668</v>
      </c>
      <c r="L1760" s="9">
        <f t="shared" si="46"/>
        <v>3006278</v>
      </c>
      <c r="M1760" s="9">
        <f t="shared" si="46"/>
        <v>2844010</v>
      </c>
      <c r="N1760" s="9">
        <f t="shared" si="46"/>
        <v>4015076</v>
      </c>
      <c r="O1760" s="9">
        <f t="shared" si="46"/>
        <v>2981270</v>
      </c>
      <c r="P1760" s="9">
        <f t="shared" si="46"/>
        <v>786179</v>
      </c>
      <c r="Q1760" s="9">
        <f t="shared" si="46"/>
        <v>498703</v>
      </c>
      <c r="R1760" s="9">
        <f t="shared" si="46"/>
        <v>3474797</v>
      </c>
      <c r="S1760" s="9">
        <f t="shared" si="46"/>
        <v>3489927</v>
      </c>
      <c r="T1760" s="9">
        <f t="shared" si="46"/>
        <v>3575293</v>
      </c>
      <c r="U1760" s="9">
        <f t="shared" si="46"/>
        <v>1302022</v>
      </c>
      <c r="V1760" s="9">
        <f>SUM(V1608:V1759)</f>
        <v>2646608</v>
      </c>
      <c r="W1760" s="9">
        <f>SUM(W1608:W1759)</f>
        <v>2113728</v>
      </c>
      <c r="X1760" s="9">
        <f>SUM(X1608:X1759)</f>
        <v>2051162</v>
      </c>
      <c r="Y1760" s="6" t="s">
        <v>936</v>
      </c>
    </row>
    <row r="1761" spans="1:25" ht="16.5" customHeight="1" x14ac:dyDescent="0.25">
      <c r="A1761" s="1" t="s">
        <v>932</v>
      </c>
      <c r="B1761" s="45">
        <v>219</v>
      </c>
      <c r="C1761" s="4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  <c r="V1761" s="2">
        <v>3358</v>
      </c>
      <c r="W1761" s="50"/>
      <c r="X1761" s="50"/>
      <c r="Y1761" s="41"/>
    </row>
    <row r="1762" spans="1:25" ht="16.5" customHeight="1" x14ac:dyDescent="0.25">
      <c r="A1762" s="1" t="s">
        <v>932</v>
      </c>
      <c r="B1762" s="45">
        <v>312</v>
      </c>
      <c r="C1762" s="4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  <c r="V1762" s="2">
        <v>985</v>
      </c>
      <c r="W1762" s="50"/>
      <c r="X1762" s="50"/>
      <c r="Y1762" s="41"/>
    </row>
    <row r="1763" spans="1:25" ht="16.5" customHeight="1" x14ac:dyDescent="0.25">
      <c r="A1763" s="1" t="s">
        <v>932</v>
      </c>
      <c r="B1763" s="45">
        <v>617</v>
      </c>
      <c r="C1763" s="4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  <c r="V1763" s="2">
        <v>1743</v>
      </c>
      <c r="W1763" s="50"/>
      <c r="X1763" s="50"/>
      <c r="Y1763" s="41"/>
    </row>
    <row r="1764" spans="1:25" ht="16.5" customHeight="1" x14ac:dyDescent="0.25">
      <c r="A1764" s="1" t="s">
        <v>932</v>
      </c>
      <c r="B1764" s="45" t="s">
        <v>2274</v>
      </c>
      <c r="C1764" s="4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  <c r="V1764" s="2">
        <v>684</v>
      </c>
      <c r="W1764" s="50"/>
      <c r="X1764" s="50"/>
      <c r="Y1764" s="41"/>
    </row>
    <row r="1765" spans="1:25" ht="16.5" customHeight="1" x14ac:dyDescent="0.25">
      <c r="A1765" s="1" t="s">
        <v>932</v>
      </c>
      <c r="B1765" s="45" t="s">
        <v>2275</v>
      </c>
      <c r="C1765" s="4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  <c r="U1765" s="2"/>
      <c r="V1765" s="2">
        <v>205</v>
      </c>
      <c r="W1765" s="50"/>
      <c r="X1765" s="50"/>
      <c r="Y1765" s="41"/>
    </row>
    <row r="1766" spans="1:25" ht="16.5" customHeight="1" x14ac:dyDescent="0.25">
      <c r="A1766" s="1" t="s">
        <v>932</v>
      </c>
      <c r="B1766" s="45" t="s">
        <v>2276</v>
      </c>
      <c r="C1766" s="4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  <c r="V1766" s="2">
        <v>386</v>
      </c>
      <c r="W1766" s="50"/>
      <c r="X1766" s="50"/>
      <c r="Y1766" s="41"/>
    </row>
    <row r="1767" spans="1:25" ht="16.5" customHeight="1" x14ac:dyDescent="0.25">
      <c r="A1767" s="1" t="s">
        <v>932</v>
      </c>
      <c r="B1767" s="45" t="s">
        <v>2277</v>
      </c>
      <c r="C1767" s="4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  <c r="V1767" s="2">
        <v>2766</v>
      </c>
      <c r="W1767" s="50"/>
      <c r="X1767" s="50"/>
      <c r="Y1767" s="41"/>
    </row>
    <row r="1768" spans="1:25" ht="16.5" customHeight="1" x14ac:dyDescent="0.25">
      <c r="A1768" s="1" t="s">
        <v>932</v>
      </c>
      <c r="B1768" s="45" t="s">
        <v>2278</v>
      </c>
      <c r="C1768" s="4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  <c r="V1768" s="2">
        <v>945</v>
      </c>
      <c r="W1768" s="50"/>
      <c r="X1768" s="50"/>
      <c r="Y1768" s="41"/>
    </row>
    <row r="1769" spans="1:25" ht="16.5" customHeight="1" x14ac:dyDescent="0.25">
      <c r="A1769" s="1" t="s">
        <v>932</v>
      </c>
      <c r="B1769" s="45" t="s">
        <v>2279</v>
      </c>
      <c r="C1769" s="4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  <c r="V1769" s="2">
        <v>841</v>
      </c>
      <c r="W1769" s="50"/>
      <c r="X1769" s="50"/>
      <c r="Y1769" s="41"/>
    </row>
    <row r="1770" spans="1:25" ht="16.5" customHeight="1" x14ac:dyDescent="0.25">
      <c r="A1770" s="1" t="s">
        <v>932</v>
      </c>
      <c r="B1770" s="45" t="s">
        <v>2280</v>
      </c>
      <c r="C1770" s="4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  <c r="V1770" s="2">
        <v>612</v>
      </c>
      <c r="W1770" s="50"/>
      <c r="X1770" s="50"/>
      <c r="Y1770" s="41"/>
    </row>
    <row r="1771" spans="1:25" ht="16.5" customHeight="1" x14ac:dyDescent="0.25">
      <c r="A1771" s="1" t="s">
        <v>932</v>
      </c>
      <c r="B1771" s="45" t="s">
        <v>2281</v>
      </c>
      <c r="C1771" s="4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  <c r="V1771" s="2">
        <v>1215</v>
      </c>
      <c r="W1771" s="50"/>
      <c r="X1771" s="50"/>
      <c r="Y1771" s="41"/>
    </row>
    <row r="1772" spans="1:25" ht="16.5" customHeight="1" x14ac:dyDescent="0.25">
      <c r="A1772" s="1" t="s">
        <v>932</v>
      </c>
      <c r="B1772" s="45" t="s">
        <v>2282</v>
      </c>
      <c r="C1772" s="4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  <c r="V1772" s="2">
        <v>1962</v>
      </c>
      <c r="W1772" s="50"/>
      <c r="X1772" s="50"/>
      <c r="Y1772" s="41"/>
    </row>
    <row r="1773" spans="1:25" ht="16.5" customHeight="1" x14ac:dyDescent="0.25">
      <c r="A1773" s="1" t="s">
        <v>932</v>
      </c>
      <c r="B1773" s="45" t="s">
        <v>2283</v>
      </c>
      <c r="C1773" s="4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  <c r="V1773" s="2">
        <v>955</v>
      </c>
      <c r="W1773" s="50"/>
      <c r="X1773" s="50"/>
      <c r="Y1773" s="41"/>
    </row>
    <row r="1774" spans="1:25" ht="16.5" customHeight="1" x14ac:dyDescent="0.25">
      <c r="A1774" s="1" t="s">
        <v>932</v>
      </c>
      <c r="B1774" s="45" t="s">
        <v>2284</v>
      </c>
      <c r="C1774" s="4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  <c r="V1774" s="2">
        <v>6943</v>
      </c>
      <c r="W1774" s="50"/>
      <c r="X1774" s="50"/>
      <c r="Y1774" s="41"/>
    </row>
    <row r="1775" spans="1:25" ht="16.5" customHeight="1" x14ac:dyDescent="0.25">
      <c r="A1775" s="1" t="s">
        <v>932</v>
      </c>
      <c r="B1775" s="45" t="s">
        <v>1205</v>
      </c>
      <c r="C1775" s="4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  <c r="V1775" s="2"/>
      <c r="W1775" s="2">
        <v>25000</v>
      </c>
      <c r="X1775" s="2">
        <v>23168</v>
      </c>
      <c r="Y1775" s="41"/>
    </row>
    <row r="1776" spans="1:25" ht="16.5" customHeight="1" x14ac:dyDescent="0.25">
      <c r="A1776" s="1" t="s">
        <v>932</v>
      </c>
      <c r="B1776" s="45" t="s">
        <v>2883</v>
      </c>
      <c r="C1776" s="4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  <c r="V1776" s="2"/>
      <c r="W1776" s="2"/>
      <c r="X1776" s="2">
        <v>2250</v>
      </c>
      <c r="Y1776" s="41"/>
    </row>
    <row r="1777" spans="1:25" ht="16.5" customHeight="1" x14ac:dyDescent="0.25">
      <c r="A1777" s="1" t="s">
        <v>932</v>
      </c>
      <c r="B1777" s="45" t="s">
        <v>2884</v>
      </c>
      <c r="C1777" s="4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  <c r="V1777" s="2"/>
      <c r="W1777" s="2"/>
      <c r="X1777" s="2">
        <v>2250</v>
      </c>
      <c r="Y1777" s="41"/>
    </row>
    <row r="1778" spans="1:25" ht="16.5" customHeight="1" x14ac:dyDescent="0.25">
      <c r="A1778" s="1" t="s">
        <v>932</v>
      </c>
      <c r="B1778" s="45" t="s">
        <v>2285</v>
      </c>
      <c r="C1778" s="4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  <c r="V1778" s="2">
        <v>625</v>
      </c>
      <c r="W1778" s="50"/>
      <c r="X1778" s="50"/>
      <c r="Y1778" s="41"/>
    </row>
    <row r="1779" spans="1:25" ht="16.5" customHeight="1" x14ac:dyDescent="0.25">
      <c r="A1779" s="1" t="s">
        <v>932</v>
      </c>
      <c r="B1779" s="45" t="s">
        <v>2690</v>
      </c>
      <c r="C1779" s="4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  <c r="V1779" s="2"/>
      <c r="W1779" s="2">
        <v>1745</v>
      </c>
      <c r="X1779" s="2"/>
      <c r="Y1779" s="41"/>
    </row>
    <row r="1780" spans="1:25" ht="16.5" customHeight="1" x14ac:dyDescent="0.25">
      <c r="A1780" s="1" t="s">
        <v>932</v>
      </c>
      <c r="B1780" s="45" t="s">
        <v>2286</v>
      </c>
      <c r="C1780" s="4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  <c r="V1780" s="2">
        <v>6000</v>
      </c>
      <c r="W1780" s="2">
        <v>137</v>
      </c>
      <c r="X1780" s="2"/>
      <c r="Y1780" s="41"/>
    </row>
    <row r="1781" spans="1:25" ht="16.5" customHeight="1" x14ac:dyDescent="0.25">
      <c r="A1781" s="1" t="s">
        <v>932</v>
      </c>
      <c r="B1781" s="45" t="s">
        <v>10</v>
      </c>
      <c r="C1781" s="4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>
        <v>300</v>
      </c>
      <c r="P1781" s="2">
        <v>674</v>
      </c>
      <c r="Q1781" s="2">
        <v>479</v>
      </c>
      <c r="R1781" s="2">
        <v>11899</v>
      </c>
      <c r="S1781" s="2">
        <v>204850</v>
      </c>
      <c r="T1781" s="2">
        <v>28218</v>
      </c>
      <c r="U1781" s="2">
        <v>1909</v>
      </c>
      <c r="V1781" s="2"/>
      <c r="W1781" s="2">
        <v>11018</v>
      </c>
      <c r="X1781" s="2"/>
      <c r="Y1781" s="41"/>
    </row>
    <row r="1782" spans="1:25" ht="16.5" customHeight="1" x14ac:dyDescent="0.25">
      <c r="A1782" s="1" t="s">
        <v>932</v>
      </c>
      <c r="B1782" s="45" t="s">
        <v>2877</v>
      </c>
      <c r="C1782" s="4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  <c r="V1782" s="2"/>
      <c r="W1782" s="2"/>
      <c r="X1782" s="2">
        <v>2500</v>
      </c>
      <c r="Y1782" s="41"/>
    </row>
    <row r="1783" spans="1:25" ht="16.5" customHeight="1" x14ac:dyDescent="0.25">
      <c r="A1783" s="1" t="s">
        <v>932</v>
      </c>
      <c r="B1783" s="45" t="s">
        <v>1596</v>
      </c>
      <c r="C1783" s="4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  <c r="U1783" s="2">
        <v>1000</v>
      </c>
      <c r="V1783" s="2"/>
      <c r="W1783" s="2">
        <v>1254</v>
      </c>
      <c r="X1783" s="2"/>
      <c r="Y1783" s="41"/>
    </row>
    <row r="1784" spans="1:25" ht="16.5" customHeight="1" x14ac:dyDescent="0.25">
      <c r="A1784" s="1" t="s">
        <v>932</v>
      </c>
      <c r="B1784" s="45" t="s">
        <v>2287</v>
      </c>
      <c r="C1784" s="4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  <c r="V1784" s="2">
        <v>1004</v>
      </c>
      <c r="W1784" s="50"/>
      <c r="X1784" s="50"/>
      <c r="Y1784" s="41"/>
    </row>
    <row r="1785" spans="1:25" ht="16.5" customHeight="1" x14ac:dyDescent="0.25">
      <c r="A1785" s="1" t="s">
        <v>932</v>
      </c>
      <c r="B1785" s="45" t="s">
        <v>2288</v>
      </c>
      <c r="C1785" s="4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  <c r="V1785" s="2">
        <v>56</v>
      </c>
      <c r="W1785" s="50"/>
      <c r="X1785" s="50"/>
    </row>
    <row r="1786" spans="1:25" ht="16.5" customHeight="1" x14ac:dyDescent="0.25">
      <c r="A1786" s="7" t="s">
        <v>965</v>
      </c>
      <c r="B1786" s="7" t="s">
        <v>965</v>
      </c>
      <c r="C1786" s="7"/>
      <c r="D1786" s="9">
        <f t="shared" ref="D1786:U1786" si="47">SUM(D1761:D1785)</f>
        <v>0</v>
      </c>
      <c r="E1786" s="9">
        <f t="shared" si="47"/>
        <v>0</v>
      </c>
      <c r="F1786" s="9">
        <f t="shared" si="47"/>
        <v>0</v>
      </c>
      <c r="G1786" s="9">
        <f t="shared" si="47"/>
        <v>0</v>
      </c>
      <c r="H1786" s="9">
        <f t="shared" si="47"/>
        <v>0</v>
      </c>
      <c r="I1786" s="9">
        <f t="shared" si="47"/>
        <v>0</v>
      </c>
      <c r="J1786" s="9">
        <f t="shared" si="47"/>
        <v>0</v>
      </c>
      <c r="K1786" s="9">
        <f t="shared" si="47"/>
        <v>0</v>
      </c>
      <c r="L1786" s="9">
        <f t="shared" si="47"/>
        <v>0</v>
      </c>
      <c r="M1786" s="9">
        <f t="shared" si="47"/>
        <v>0</v>
      </c>
      <c r="N1786" s="9">
        <f t="shared" si="47"/>
        <v>0</v>
      </c>
      <c r="O1786" s="9">
        <f t="shared" si="47"/>
        <v>300</v>
      </c>
      <c r="P1786" s="9">
        <f t="shared" si="47"/>
        <v>674</v>
      </c>
      <c r="Q1786" s="9">
        <f t="shared" si="47"/>
        <v>479</v>
      </c>
      <c r="R1786" s="9">
        <f t="shared" si="47"/>
        <v>11899</v>
      </c>
      <c r="S1786" s="9">
        <f t="shared" si="47"/>
        <v>204850</v>
      </c>
      <c r="T1786" s="9">
        <f t="shared" si="47"/>
        <v>28218</v>
      </c>
      <c r="U1786" s="9">
        <f t="shared" si="47"/>
        <v>2909</v>
      </c>
      <c r="V1786" s="9">
        <f t="shared" ref="V1786" si="48">SUM(V1761:V1785)</f>
        <v>31285</v>
      </c>
      <c r="W1786" s="9">
        <f>SUM(W1761:W1785)</f>
        <v>39154</v>
      </c>
      <c r="X1786" s="9">
        <f>SUM(X1761:X1785)</f>
        <v>30168</v>
      </c>
      <c r="Y1786" s="6" t="s">
        <v>936</v>
      </c>
    </row>
    <row r="1787" spans="1:25" s="43" customFormat="1" ht="16.5" customHeight="1" x14ac:dyDescent="0.25">
      <c r="A1787" s="1" t="s">
        <v>567</v>
      </c>
      <c r="B1787" s="3" t="s">
        <v>1086</v>
      </c>
      <c r="C1787" s="3"/>
      <c r="D1787" s="12"/>
      <c r="E1787" s="12"/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  <c r="Q1787" s="12"/>
      <c r="R1787" s="12"/>
      <c r="S1787" s="12"/>
      <c r="T1787" s="12"/>
      <c r="U1787" s="12"/>
      <c r="V1787" s="12">
        <v>70</v>
      </c>
      <c r="W1787" s="12"/>
      <c r="X1787" s="12">
        <v>4</v>
      </c>
      <c r="Y1787" s="44"/>
    </row>
    <row r="1788" spans="1:25" s="43" customFormat="1" ht="16.5" customHeight="1" x14ac:dyDescent="0.25">
      <c r="A1788" s="3" t="s">
        <v>567</v>
      </c>
      <c r="B1788" s="3" t="s">
        <v>1205</v>
      </c>
      <c r="C1788" s="3"/>
      <c r="D1788" s="12"/>
      <c r="E1788" s="12"/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  <c r="Q1788" s="12"/>
      <c r="R1788" s="12"/>
      <c r="S1788" s="12"/>
      <c r="T1788" s="12"/>
      <c r="U1788" s="12"/>
      <c r="V1788" s="12"/>
      <c r="W1788" s="12"/>
      <c r="X1788" s="12">
        <v>100</v>
      </c>
      <c r="Y1788" s="44"/>
    </row>
    <row r="1789" spans="1:25" s="43" customFormat="1" ht="16.5" customHeight="1" x14ac:dyDescent="0.25">
      <c r="A1789" s="3" t="s">
        <v>567</v>
      </c>
      <c r="B1789" s="3" t="s">
        <v>2885</v>
      </c>
      <c r="C1789" s="3"/>
      <c r="D1789" s="12"/>
      <c r="E1789" s="12"/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  <c r="Q1789" s="12"/>
      <c r="R1789" s="12"/>
      <c r="S1789" s="12"/>
      <c r="T1789" s="12"/>
      <c r="U1789" s="12"/>
      <c r="V1789" s="12"/>
      <c r="W1789" s="12"/>
      <c r="X1789" s="12">
        <v>250</v>
      </c>
      <c r="Y1789" s="44"/>
    </row>
    <row r="1790" spans="1:25" s="43" customFormat="1" ht="16.5" customHeight="1" x14ac:dyDescent="0.25">
      <c r="A1790" s="3" t="s">
        <v>567</v>
      </c>
      <c r="B1790" s="3" t="s">
        <v>1198</v>
      </c>
      <c r="C1790" s="3"/>
      <c r="D1790" s="12"/>
      <c r="E1790" s="12"/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  <c r="Q1790" s="12"/>
      <c r="R1790" s="12">
        <v>300</v>
      </c>
      <c r="S1790" s="12"/>
      <c r="T1790" s="12"/>
      <c r="U1790" s="12"/>
      <c r="V1790" s="12"/>
      <c r="W1790" s="12"/>
      <c r="X1790" s="12"/>
      <c r="Y1790" s="44"/>
    </row>
    <row r="1791" spans="1:25" ht="16.5" customHeight="1" x14ac:dyDescent="0.25">
      <c r="A1791" s="1" t="s">
        <v>567</v>
      </c>
      <c r="B1791" s="4" t="s">
        <v>568</v>
      </c>
      <c r="C1791" s="4"/>
      <c r="D1791" s="2">
        <v>1700</v>
      </c>
      <c r="E1791" s="2"/>
      <c r="F1791" s="2">
        <v>1200</v>
      </c>
      <c r="G1791" s="2"/>
      <c r="H1791" s="2">
        <v>1000</v>
      </c>
      <c r="I1791" s="2"/>
      <c r="J1791" s="2"/>
      <c r="K1791" s="2"/>
      <c r="L1791" s="2"/>
      <c r="M1791" s="2"/>
      <c r="N1791" s="2"/>
      <c r="O1791" s="2"/>
      <c r="P1791" s="2"/>
      <c r="Q1791" s="2">
        <v>0</v>
      </c>
      <c r="R1791" s="2"/>
      <c r="S1791" s="2"/>
      <c r="T1791" s="2"/>
      <c r="U1791" s="2">
        <v>95</v>
      </c>
      <c r="V1791" s="2">
        <v>95</v>
      </c>
      <c r="W1791" s="2">
        <v>45</v>
      </c>
      <c r="X1791" s="2"/>
    </row>
    <row r="1792" spans="1:25" s="43" customFormat="1" ht="16.5" customHeight="1" x14ac:dyDescent="0.25">
      <c r="A1792" s="3" t="s">
        <v>567</v>
      </c>
      <c r="B1792" s="5" t="s">
        <v>1199</v>
      </c>
      <c r="C1792" s="5"/>
      <c r="D1792" s="10"/>
      <c r="E1792" s="10"/>
      <c r="F1792" s="10"/>
      <c r="G1792" s="10"/>
      <c r="H1792" s="10"/>
      <c r="I1792" s="10"/>
      <c r="J1792" s="10"/>
      <c r="K1792" s="10"/>
      <c r="L1792" s="10"/>
      <c r="M1792" s="10"/>
      <c r="N1792" s="10"/>
      <c r="O1792" s="10"/>
      <c r="P1792" s="10"/>
      <c r="Q1792" s="10"/>
      <c r="R1792" s="10">
        <v>182</v>
      </c>
      <c r="S1792" s="10"/>
      <c r="T1792" s="10"/>
      <c r="U1792" s="10"/>
      <c r="V1792" s="10"/>
      <c r="W1792" s="10"/>
      <c r="X1792" s="10"/>
    </row>
    <row r="1793" spans="1:25" ht="16.5" customHeight="1" x14ac:dyDescent="0.25">
      <c r="A1793" s="1" t="s">
        <v>567</v>
      </c>
      <c r="B1793" s="4" t="s">
        <v>10</v>
      </c>
      <c r="C1793" s="4"/>
      <c r="D1793" s="2"/>
      <c r="E1793" s="2"/>
      <c r="F1793" s="2">
        <v>15</v>
      </c>
      <c r="G1793" s="2"/>
      <c r="H1793" s="2"/>
      <c r="I1793" s="2"/>
      <c r="J1793" s="2"/>
      <c r="K1793" s="2"/>
      <c r="L1793" s="2">
        <v>1000</v>
      </c>
      <c r="M1793" s="2">
        <v>300</v>
      </c>
      <c r="N1793" s="2">
        <v>450</v>
      </c>
      <c r="O1793" s="2"/>
      <c r="P1793" s="2"/>
      <c r="Q1793" s="2">
        <v>0</v>
      </c>
      <c r="R1793" s="2">
        <v>1300</v>
      </c>
      <c r="S1793" s="2">
        <v>80</v>
      </c>
      <c r="T1793" s="2">
        <v>2050</v>
      </c>
      <c r="U1793" s="2">
        <v>320</v>
      </c>
      <c r="V1793" s="2">
        <v>950</v>
      </c>
      <c r="W1793" s="2">
        <v>730</v>
      </c>
      <c r="X1793" s="2"/>
    </row>
    <row r="1794" spans="1:25" ht="16.5" customHeight="1" x14ac:dyDescent="0.25">
      <c r="A1794" s="7" t="s">
        <v>966</v>
      </c>
      <c r="B1794" s="7" t="s">
        <v>966</v>
      </c>
      <c r="C1794" s="7"/>
      <c r="D1794" s="9">
        <f t="shared" ref="D1794:U1794" si="49">SUM(D1790:D1793)</f>
        <v>1700</v>
      </c>
      <c r="E1794" s="9">
        <f t="shared" si="49"/>
        <v>0</v>
      </c>
      <c r="F1794" s="9">
        <f t="shared" si="49"/>
        <v>1215</v>
      </c>
      <c r="G1794" s="9">
        <f t="shared" si="49"/>
        <v>0</v>
      </c>
      <c r="H1794" s="9">
        <f t="shared" si="49"/>
        <v>1000</v>
      </c>
      <c r="I1794" s="9">
        <f t="shared" si="49"/>
        <v>0</v>
      </c>
      <c r="J1794" s="9">
        <f t="shared" si="49"/>
        <v>0</v>
      </c>
      <c r="K1794" s="9">
        <f t="shared" si="49"/>
        <v>0</v>
      </c>
      <c r="L1794" s="9">
        <f t="shared" si="49"/>
        <v>1000</v>
      </c>
      <c r="M1794" s="9">
        <f t="shared" si="49"/>
        <v>300</v>
      </c>
      <c r="N1794" s="9">
        <f t="shared" si="49"/>
        <v>450</v>
      </c>
      <c r="O1794" s="9">
        <f t="shared" si="49"/>
        <v>0</v>
      </c>
      <c r="P1794" s="9">
        <f t="shared" si="49"/>
        <v>0</v>
      </c>
      <c r="Q1794" s="9">
        <f t="shared" si="49"/>
        <v>0</v>
      </c>
      <c r="R1794" s="9">
        <f t="shared" si="49"/>
        <v>1782</v>
      </c>
      <c r="S1794" s="9">
        <f t="shared" si="49"/>
        <v>80</v>
      </c>
      <c r="T1794" s="9">
        <f t="shared" si="49"/>
        <v>2050</v>
      </c>
      <c r="U1794" s="9">
        <f t="shared" si="49"/>
        <v>415</v>
      </c>
      <c r="V1794" s="9">
        <f>SUM(V1787:V1793)</f>
        <v>1115</v>
      </c>
      <c r="W1794" s="9">
        <f>SUM(W1787:W1793)</f>
        <v>775</v>
      </c>
      <c r="X1794" s="9">
        <f>SUM(X1787:X1793)</f>
        <v>354</v>
      </c>
      <c r="Y1794" s="6" t="s">
        <v>936</v>
      </c>
    </row>
    <row r="1795" spans="1:25" ht="16.5" customHeight="1" x14ac:dyDescent="0.25">
      <c r="A1795" s="1" t="s">
        <v>1990</v>
      </c>
      <c r="B1795" s="4" t="s">
        <v>569</v>
      </c>
      <c r="C1795" s="4"/>
      <c r="D1795" s="2"/>
      <c r="E1795" s="2"/>
      <c r="F1795" s="2"/>
      <c r="G1795" s="2"/>
      <c r="H1795" s="2"/>
      <c r="I1795" s="2"/>
      <c r="J1795" s="2"/>
      <c r="K1795" s="2"/>
      <c r="L1795" s="2"/>
      <c r="M1795" s="2">
        <v>400</v>
      </c>
      <c r="N1795" s="2"/>
      <c r="O1795" s="2"/>
      <c r="P1795" s="2"/>
      <c r="Q1795" s="2">
        <v>0</v>
      </c>
      <c r="R1795" s="2"/>
      <c r="S1795" s="2"/>
      <c r="T1795" s="2"/>
      <c r="U1795" s="2"/>
      <c r="V1795" s="2"/>
      <c r="W1795" s="2"/>
      <c r="X1795" s="25"/>
    </row>
    <row r="1796" spans="1:25" ht="16.5" customHeight="1" x14ac:dyDescent="0.25">
      <c r="A1796" s="1" t="s">
        <v>1990</v>
      </c>
      <c r="B1796" s="4" t="s">
        <v>570</v>
      </c>
      <c r="C1796" s="4"/>
      <c r="D1796" s="2">
        <v>46230</v>
      </c>
      <c r="E1796" s="2">
        <v>20700</v>
      </c>
      <c r="F1796" s="2">
        <v>22245</v>
      </c>
      <c r="G1796" s="2">
        <v>27935</v>
      </c>
      <c r="H1796" s="2">
        <v>27830</v>
      </c>
      <c r="I1796" s="2">
        <v>32606</v>
      </c>
      <c r="J1796" s="2">
        <v>17292</v>
      </c>
      <c r="K1796" s="2">
        <v>21231</v>
      </c>
      <c r="L1796" s="2">
        <v>16257</v>
      </c>
      <c r="M1796" s="2">
        <v>10700</v>
      </c>
      <c r="N1796" s="2">
        <v>21249</v>
      </c>
      <c r="O1796" s="2">
        <v>258452</v>
      </c>
      <c r="P1796" s="2">
        <v>8373</v>
      </c>
      <c r="Q1796" s="2">
        <v>0</v>
      </c>
      <c r="R1796" s="2">
        <v>53723</v>
      </c>
      <c r="S1796" s="2">
        <v>49925</v>
      </c>
      <c r="T1796" s="2">
        <v>15108</v>
      </c>
      <c r="U1796" s="2">
        <v>31782</v>
      </c>
      <c r="V1796" s="2">
        <v>37405</v>
      </c>
      <c r="W1796" s="2">
        <v>48435</v>
      </c>
      <c r="X1796" s="25">
        <v>25213</v>
      </c>
    </row>
    <row r="1797" spans="1:25" ht="16.5" customHeight="1" x14ac:dyDescent="0.25">
      <c r="A1797" s="1" t="s">
        <v>1990</v>
      </c>
      <c r="B1797" s="4" t="s">
        <v>100</v>
      </c>
      <c r="C1797" s="4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  <c r="V1797" s="2"/>
      <c r="W1797" s="2">
        <v>7</v>
      </c>
      <c r="X1797" s="25"/>
    </row>
    <row r="1798" spans="1:25" s="43" customFormat="1" ht="16.5" customHeight="1" x14ac:dyDescent="0.25">
      <c r="A1798" s="3" t="s">
        <v>1990</v>
      </c>
      <c r="B1798" s="5" t="s">
        <v>1403</v>
      </c>
      <c r="C1798" s="5"/>
      <c r="D1798" s="10"/>
      <c r="E1798" s="10"/>
      <c r="F1798" s="10"/>
      <c r="G1798" s="10"/>
      <c r="H1798" s="10"/>
      <c r="I1798" s="10"/>
      <c r="J1798" s="10"/>
      <c r="K1798" s="10"/>
      <c r="L1798" s="10"/>
      <c r="M1798" s="10"/>
      <c r="N1798" s="10"/>
      <c r="O1798" s="10"/>
      <c r="P1798" s="10"/>
      <c r="Q1798" s="10"/>
      <c r="R1798" s="10"/>
      <c r="S1798" s="10"/>
      <c r="T1798" s="10">
        <v>32</v>
      </c>
      <c r="U1798" s="10"/>
      <c r="V1798" s="10"/>
      <c r="W1798" s="10"/>
      <c r="X1798" s="26"/>
    </row>
    <row r="1799" spans="1:25" s="43" customFormat="1" ht="16.5" customHeight="1" x14ac:dyDescent="0.25">
      <c r="A1799" s="3" t="s">
        <v>1990</v>
      </c>
      <c r="B1799" s="3" t="s">
        <v>1787</v>
      </c>
      <c r="C1799" s="3"/>
      <c r="D1799" s="10"/>
      <c r="E1799" s="10"/>
      <c r="F1799" s="10"/>
      <c r="G1799" s="10"/>
      <c r="H1799" s="10"/>
      <c r="I1799" s="10"/>
      <c r="J1799" s="10"/>
      <c r="K1799" s="10"/>
      <c r="L1799" s="10"/>
      <c r="M1799" s="10"/>
      <c r="N1799" s="10"/>
      <c r="O1799" s="10"/>
      <c r="P1799" s="10">
        <v>6400</v>
      </c>
      <c r="Q1799" s="10">
        <v>6400</v>
      </c>
      <c r="R1799" s="10"/>
      <c r="S1799" s="10"/>
      <c r="T1799" s="10"/>
      <c r="U1799" s="10"/>
      <c r="V1799" s="10"/>
      <c r="W1799" s="10"/>
      <c r="X1799" s="26"/>
    </row>
    <row r="1800" spans="1:25" s="43" customFormat="1" ht="16.5" customHeight="1" x14ac:dyDescent="0.25">
      <c r="A1800" s="3" t="s">
        <v>1990</v>
      </c>
      <c r="B1800" s="3" t="s">
        <v>1571</v>
      </c>
      <c r="C1800" s="3"/>
      <c r="D1800" s="10"/>
      <c r="E1800" s="10"/>
      <c r="F1800" s="10"/>
      <c r="G1800" s="10"/>
      <c r="H1800" s="10"/>
      <c r="I1800" s="10"/>
      <c r="J1800" s="10"/>
      <c r="K1800" s="10"/>
      <c r="L1800" s="10"/>
      <c r="M1800" s="10"/>
      <c r="N1800" s="10"/>
      <c r="O1800" s="10"/>
      <c r="P1800" s="10"/>
      <c r="Q1800" s="10"/>
      <c r="R1800" s="10"/>
      <c r="S1800" s="10">
        <v>100</v>
      </c>
      <c r="T1800" s="10"/>
      <c r="U1800" s="10"/>
      <c r="V1800" s="10"/>
      <c r="W1800" s="10"/>
      <c r="X1800" s="26"/>
    </row>
    <row r="1801" spans="1:25" ht="16.5" customHeight="1" x14ac:dyDescent="0.25">
      <c r="A1801" s="1" t="s">
        <v>1990</v>
      </c>
      <c r="B1801" s="1" t="s">
        <v>2289</v>
      </c>
      <c r="C1801" s="1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  <c r="V1801" s="2">
        <v>1</v>
      </c>
      <c r="W1801" s="2"/>
      <c r="X1801" s="25"/>
    </row>
    <row r="1802" spans="1:25" ht="16.5" customHeight="1" x14ac:dyDescent="0.25">
      <c r="A1802" s="1" t="s">
        <v>1990</v>
      </c>
      <c r="B1802" s="4" t="s">
        <v>571</v>
      </c>
      <c r="C1802" s="4"/>
      <c r="D1802" s="2">
        <v>1400</v>
      </c>
      <c r="E1802" s="2"/>
      <c r="F1802" s="2"/>
      <c r="G1802" s="2"/>
      <c r="H1802" s="2"/>
      <c r="I1802" s="2"/>
      <c r="J1802" s="2">
        <v>10</v>
      </c>
      <c r="K1802" s="2">
        <v>100</v>
      </c>
      <c r="L1802" s="2">
        <v>865</v>
      </c>
      <c r="M1802" s="2">
        <v>1250</v>
      </c>
      <c r="N1802" s="2">
        <v>1900</v>
      </c>
      <c r="O1802" s="2">
        <v>145368</v>
      </c>
      <c r="P1802" s="2">
        <v>1300</v>
      </c>
      <c r="Q1802" s="2">
        <v>3000</v>
      </c>
      <c r="R1802" s="2">
        <v>5356</v>
      </c>
      <c r="S1802" s="2">
        <v>7527</v>
      </c>
      <c r="T1802" s="2">
        <v>1400</v>
      </c>
      <c r="U1802" s="2">
        <v>10512</v>
      </c>
      <c r="V1802" s="2">
        <v>11347</v>
      </c>
      <c r="W1802" s="2">
        <v>55284</v>
      </c>
      <c r="X1802" s="25">
        <v>9785</v>
      </c>
    </row>
    <row r="1803" spans="1:25" ht="16.5" customHeight="1" x14ac:dyDescent="0.25">
      <c r="A1803" s="1" t="s">
        <v>1990</v>
      </c>
      <c r="B1803" s="4" t="s">
        <v>572</v>
      </c>
      <c r="C1803" s="4"/>
      <c r="D1803" s="2">
        <v>22873</v>
      </c>
      <c r="E1803" s="2">
        <v>37200</v>
      </c>
      <c r="F1803" s="2">
        <v>27859</v>
      </c>
      <c r="G1803" s="2">
        <v>42651</v>
      </c>
      <c r="H1803" s="2">
        <v>12465</v>
      </c>
      <c r="I1803" s="2">
        <v>69048</v>
      </c>
      <c r="J1803" s="2"/>
      <c r="K1803" s="2"/>
      <c r="L1803" s="2"/>
      <c r="M1803" s="2"/>
      <c r="N1803" s="2"/>
      <c r="O1803" s="2"/>
      <c r="P1803" s="2"/>
      <c r="Q1803" s="2">
        <v>0</v>
      </c>
      <c r="R1803" s="2"/>
      <c r="S1803" s="2"/>
      <c r="T1803" s="2"/>
      <c r="U1803" s="2"/>
      <c r="V1803" s="2"/>
      <c r="W1803" s="2"/>
      <c r="X1803" s="25"/>
    </row>
    <row r="1804" spans="1:25" ht="16.5" customHeight="1" x14ac:dyDescent="0.25">
      <c r="A1804" s="1" t="s">
        <v>1990</v>
      </c>
      <c r="B1804" s="4" t="s">
        <v>1402</v>
      </c>
      <c r="C1804" s="4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>
        <v>100</v>
      </c>
      <c r="U1804" s="2">
        <v>100</v>
      </c>
      <c r="V1804" s="2">
        <v>105</v>
      </c>
      <c r="W1804" s="2">
        <v>100</v>
      </c>
      <c r="X1804" s="25"/>
    </row>
    <row r="1805" spans="1:25" ht="16.5" customHeight="1" x14ac:dyDescent="0.25">
      <c r="A1805" s="1" t="s">
        <v>1990</v>
      </c>
      <c r="B1805" s="4" t="s">
        <v>10</v>
      </c>
      <c r="C1805" s="4"/>
      <c r="D1805" s="2">
        <v>2207</v>
      </c>
      <c r="E1805" s="2"/>
      <c r="F1805" s="2">
        <v>8000</v>
      </c>
      <c r="G1805" s="2">
        <v>13000</v>
      </c>
      <c r="H1805" s="2">
        <v>15000</v>
      </c>
      <c r="I1805" s="2">
        <v>15000</v>
      </c>
      <c r="J1805" s="2"/>
      <c r="K1805" s="2">
        <v>200</v>
      </c>
      <c r="L1805" s="2">
        <v>774</v>
      </c>
      <c r="M1805" s="2">
        <v>90</v>
      </c>
      <c r="N1805" s="2"/>
      <c r="O1805" s="2">
        <v>24150</v>
      </c>
      <c r="P1805" s="2">
        <v>70</v>
      </c>
      <c r="Q1805" s="2">
        <v>168</v>
      </c>
      <c r="R1805" s="2">
        <v>444</v>
      </c>
      <c r="S1805" s="2"/>
      <c r="T1805" s="2"/>
      <c r="U1805" s="2">
        <v>2</v>
      </c>
      <c r="V1805" s="2"/>
      <c r="W1805" s="2">
        <v>8</v>
      </c>
      <c r="X1805" s="25"/>
    </row>
    <row r="1806" spans="1:25" ht="16.5" customHeight="1" x14ac:dyDescent="0.25">
      <c r="A1806" s="1" t="s">
        <v>1990</v>
      </c>
      <c r="B1806" s="4" t="s">
        <v>1009</v>
      </c>
      <c r="C1806" s="4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>
        <v>38400</v>
      </c>
      <c r="Q1806" s="2">
        <v>38000</v>
      </c>
      <c r="R1806" s="2">
        <v>3000</v>
      </c>
      <c r="S1806" s="2">
        <v>23</v>
      </c>
      <c r="T1806" s="2"/>
      <c r="U1806" s="2"/>
      <c r="V1806" s="2"/>
      <c r="W1806" s="2"/>
      <c r="X1806" s="25">
        <v>5300</v>
      </c>
    </row>
    <row r="1807" spans="1:25" ht="16.5" customHeight="1" x14ac:dyDescent="0.25">
      <c r="A1807" s="1" t="s">
        <v>1990</v>
      </c>
      <c r="B1807" s="4" t="s">
        <v>1215</v>
      </c>
      <c r="C1807" s="4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  <c r="V1807" s="2"/>
      <c r="W1807" s="2"/>
      <c r="X1807" s="25">
        <v>3000</v>
      </c>
    </row>
    <row r="1808" spans="1:25" ht="16.5" customHeight="1" x14ac:dyDescent="0.25">
      <c r="A1808" s="7" t="s">
        <v>967</v>
      </c>
      <c r="B1808" s="7" t="s">
        <v>967</v>
      </c>
      <c r="C1808" s="7"/>
      <c r="D1808" s="9">
        <f t="shared" ref="D1808:W1808" si="50">SUM(D1795:D1806)</f>
        <v>72710</v>
      </c>
      <c r="E1808" s="9">
        <f t="shared" si="50"/>
        <v>57900</v>
      </c>
      <c r="F1808" s="9">
        <f t="shared" si="50"/>
        <v>58104</v>
      </c>
      <c r="G1808" s="9">
        <f t="shared" si="50"/>
        <v>83586</v>
      </c>
      <c r="H1808" s="9">
        <f t="shared" si="50"/>
        <v>55295</v>
      </c>
      <c r="I1808" s="9">
        <f t="shared" si="50"/>
        <v>116654</v>
      </c>
      <c r="J1808" s="9">
        <f t="shared" si="50"/>
        <v>17302</v>
      </c>
      <c r="K1808" s="9">
        <f t="shared" si="50"/>
        <v>21531</v>
      </c>
      <c r="L1808" s="9">
        <f t="shared" si="50"/>
        <v>17896</v>
      </c>
      <c r="M1808" s="9">
        <f t="shared" si="50"/>
        <v>12440</v>
      </c>
      <c r="N1808" s="9">
        <f t="shared" si="50"/>
        <v>23149</v>
      </c>
      <c r="O1808" s="9">
        <f t="shared" si="50"/>
        <v>427970</v>
      </c>
      <c r="P1808" s="9">
        <f t="shared" si="50"/>
        <v>54543</v>
      </c>
      <c r="Q1808" s="9">
        <f t="shared" si="50"/>
        <v>47568</v>
      </c>
      <c r="R1808" s="9">
        <f t="shared" si="50"/>
        <v>62523</v>
      </c>
      <c r="S1808" s="9">
        <f t="shared" si="50"/>
        <v>57575</v>
      </c>
      <c r="T1808" s="9">
        <f t="shared" si="50"/>
        <v>16640</v>
      </c>
      <c r="U1808" s="9">
        <f t="shared" si="50"/>
        <v>42396</v>
      </c>
      <c r="V1808" s="9">
        <f t="shared" si="50"/>
        <v>48858</v>
      </c>
      <c r="W1808" s="9">
        <f t="shared" si="50"/>
        <v>103834</v>
      </c>
      <c r="X1808" s="9">
        <f>SUM(X1795:X1807)</f>
        <v>43298</v>
      </c>
      <c r="Y1808" s="6" t="s">
        <v>936</v>
      </c>
    </row>
    <row r="1809" spans="1:25" s="43" customFormat="1" ht="16.5" customHeight="1" x14ac:dyDescent="0.25">
      <c r="A1809" s="3" t="s">
        <v>575</v>
      </c>
      <c r="B1809" s="3" t="s">
        <v>1407</v>
      </c>
      <c r="C1809" s="3"/>
      <c r="D1809" s="12"/>
      <c r="E1809" s="12"/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  <c r="Q1809" s="12"/>
      <c r="R1809" s="12"/>
      <c r="S1809" s="12"/>
      <c r="T1809" s="12">
        <v>11120</v>
      </c>
      <c r="U1809" s="12"/>
      <c r="V1809" s="12"/>
      <c r="W1809" s="12"/>
      <c r="X1809" s="12"/>
      <c r="Y1809" s="44"/>
    </row>
    <row r="1810" spans="1:25" ht="16.5" customHeight="1" x14ac:dyDescent="0.25">
      <c r="A1810" s="1" t="s">
        <v>575</v>
      </c>
      <c r="B1810" s="3" t="s">
        <v>1406</v>
      </c>
      <c r="C1810" s="3"/>
      <c r="D1810" s="12"/>
      <c r="E1810" s="12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  <c r="Q1810" s="12"/>
      <c r="R1810" s="12"/>
      <c r="S1810" s="12"/>
      <c r="T1810" s="12">
        <v>100</v>
      </c>
      <c r="U1810" s="12"/>
      <c r="V1810" s="12">
        <v>200</v>
      </c>
      <c r="W1810" s="12"/>
      <c r="X1810" s="12"/>
      <c r="Y1810" s="44"/>
    </row>
    <row r="1811" spans="1:25" ht="16.5" customHeight="1" x14ac:dyDescent="0.25">
      <c r="A1811" s="1" t="s">
        <v>575</v>
      </c>
      <c r="B1811" s="3" t="s">
        <v>2691</v>
      </c>
      <c r="C1811" s="3"/>
      <c r="D1811" s="12"/>
      <c r="E1811" s="12"/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  <c r="Q1811" s="12"/>
      <c r="R1811" s="12"/>
      <c r="S1811" s="12"/>
      <c r="T1811" s="12"/>
      <c r="U1811" s="12"/>
      <c r="V1811" s="12"/>
      <c r="W1811" s="12">
        <v>111</v>
      </c>
      <c r="X1811" s="12"/>
      <c r="Y1811" s="44"/>
    </row>
    <row r="1812" spans="1:25" s="43" customFormat="1" ht="16.5" customHeight="1" x14ac:dyDescent="0.25">
      <c r="A1812" s="1" t="s">
        <v>575</v>
      </c>
      <c r="B1812" s="3" t="s">
        <v>2291</v>
      </c>
      <c r="C1812" s="3"/>
      <c r="D1812" s="12"/>
      <c r="E1812" s="12"/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  <c r="Q1812" s="12"/>
      <c r="R1812" s="12"/>
      <c r="S1812" s="12"/>
      <c r="T1812" s="12"/>
      <c r="U1812" s="12"/>
      <c r="V1812" s="12">
        <v>79</v>
      </c>
      <c r="W1812" s="12"/>
      <c r="X1812" s="12"/>
      <c r="Y1812" s="44"/>
    </row>
    <row r="1813" spans="1:25" s="43" customFormat="1" ht="16.5" customHeight="1" x14ac:dyDescent="0.25">
      <c r="A1813" s="3" t="s">
        <v>575</v>
      </c>
      <c r="B1813" s="3" t="s">
        <v>1200</v>
      </c>
      <c r="C1813" s="3"/>
      <c r="D1813" s="12"/>
      <c r="E1813" s="12"/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  <c r="Q1813" s="12"/>
      <c r="R1813" s="12">
        <v>1000</v>
      </c>
      <c r="S1813" s="12"/>
      <c r="T1813" s="12"/>
      <c r="U1813" s="12"/>
      <c r="V1813" s="12"/>
      <c r="W1813" s="12"/>
      <c r="X1813" s="12"/>
      <c r="Y1813" s="44"/>
    </row>
    <row r="1814" spans="1:25" s="43" customFormat="1" ht="16.5" customHeight="1" x14ac:dyDescent="0.25">
      <c r="A1814" s="3" t="s">
        <v>575</v>
      </c>
      <c r="B1814" s="3" t="s">
        <v>1201</v>
      </c>
      <c r="C1814" s="3"/>
      <c r="D1814" s="12"/>
      <c r="E1814" s="12"/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  <c r="Q1814" s="12"/>
      <c r="R1814" s="12">
        <v>30000</v>
      </c>
      <c r="S1814" s="12"/>
      <c r="T1814" s="12">
        <v>5000</v>
      </c>
      <c r="U1814" s="12"/>
      <c r="V1814" s="12"/>
      <c r="W1814" s="12"/>
      <c r="X1814" s="12"/>
      <c r="Y1814" s="44"/>
    </row>
    <row r="1815" spans="1:25" s="43" customFormat="1" ht="16.5" customHeight="1" x14ac:dyDescent="0.25">
      <c r="A1815" s="3" t="s">
        <v>575</v>
      </c>
      <c r="B1815" s="3" t="s">
        <v>2886</v>
      </c>
      <c r="C1815" s="3"/>
      <c r="D1815" s="12"/>
      <c r="E1815" s="12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  <c r="Q1815" s="12"/>
      <c r="R1815" s="12"/>
      <c r="S1815" s="12"/>
      <c r="T1815" s="12"/>
      <c r="U1815" s="12"/>
      <c r="V1815" s="12"/>
      <c r="W1815" s="12"/>
      <c r="X1815" s="12">
        <v>4000</v>
      </c>
      <c r="Y1815" s="44"/>
    </row>
    <row r="1816" spans="1:25" s="43" customFormat="1" ht="16.5" customHeight="1" x14ac:dyDescent="0.25">
      <c r="A1816" s="3" t="s">
        <v>575</v>
      </c>
      <c r="B1816" s="3" t="s">
        <v>2292</v>
      </c>
      <c r="C1816" s="3"/>
      <c r="D1816" s="12"/>
      <c r="E1816" s="12"/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  <c r="Q1816" s="12"/>
      <c r="R1816" s="12"/>
      <c r="S1816" s="12"/>
      <c r="T1816" s="12"/>
      <c r="U1816" s="12"/>
      <c r="V1816" s="12">
        <v>635</v>
      </c>
      <c r="W1816" s="12"/>
      <c r="X1816" s="12"/>
      <c r="Y1816" s="44"/>
    </row>
    <row r="1817" spans="1:25" s="43" customFormat="1" ht="16.5" customHeight="1" x14ac:dyDescent="0.25">
      <c r="A1817" s="1" t="s">
        <v>575</v>
      </c>
      <c r="B1817" s="3" t="s">
        <v>1202</v>
      </c>
      <c r="C1817" s="3"/>
      <c r="D1817" s="12"/>
      <c r="E1817" s="12"/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  <c r="Q1817" s="12"/>
      <c r="R1817" s="12">
        <v>10950</v>
      </c>
      <c r="S1817" s="12">
        <v>10100</v>
      </c>
      <c r="T1817" s="12">
        <v>100</v>
      </c>
      <c r="U1817" s="12">
        <v>10</v>
      </c>
      <c r="V1817" s="12">
        <v>6000</v>
      </c>
      <c r="W1817" s="12">
        <v>46010</v>
      </c>
      <c r="X1817" s="12">
        <v>37030</v>
      </c>
      <c r="Y1817" s="44"/>
    </row>
    <row r="1818" spans="1:25" s="43" customFormat="1" ht="16.5" customHeight="1" x14ac:dyDescent="0.25">
      <c r="A1818" s="1" t="s">
        <v>575</v>
      </c>
      <c r="B1818" s="3" t="s">
        <v>1203</v>
      </c>
      <c r="C1818" s="3"/>
      <c r="D1818" s="12"/>
      <c r="E1818" s="12"/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  <c r="Q1818" s="12"/>
      <c r="R1818" s="12">
        <v>188200</v>
      </c>
      <c r="S1818" s="12">
        <v>100200</v>
      </c>
      <c r="T1818" s="12">
        <v>1700</v>
      </c>
      <c r="U1818" s="12">
        <v>2210</v>
      </c>
      <c r="V1818" s="12">
        <v>7000</v>
      </c>
      <c r="W1818" s="12">
        <v>97510</v>
      </c>
      <c r="X1818" s="12">
        <v>1530</v>
      </c>
      <c r="Y1818" s="44"/>
    </row>
    <row r="1819" spans="1:25" s="43" customFormat="1" ht="16.5" customHeight="1" x14ac:dyDescent="0.25">
      <c r="A1819" s="1" t="s">
        <v>575</v>
      </c>
      <c r="B1819" s="3" t="s">
        <v>2290</v>
      </c>
      <c r="C1819" s="3"/>
      <c r="D1819" s="12"/>
      <c r="E1819" s="12"/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  <c r="Q1819" s="12"/>
      <c r="R1819" s="12"/>
      <c r="S1819" s="12"/>
      <c r="T1819" s="12"/>
      <c r="U1819" s="12"/>
      <c r="V1819" s="12">
        <v>300</v>
      </c>
      <c r="W1819" s="12"/>
      <c r="X1819" s="12"/>
      <c r="Y1819" s="44"/>
    </row>
    <row r="1820" spans="1:25" s="43" customFormat="1" ht="16.5" customHeight="1" x14ac:dyDescent="0.25">
      <c r="A1820" s="1" t="s">
        <v>575</v>
      </c>
      <c r="B1820" s="3" t="s">
        <v>2293</v>
      </c>
      <c r="C1820" s="3"/>
      <c r="D1820" s="12"/>
      <c r="E1820" s="12"/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  <c r="Q1820" s="12"/>
      <c r="R1820" s="12"/>
      <c r="S1820" s="12"/>
      <c r="T1820" s="12"/>
      <c r="U1820" s="12"/>
      <c r="V1820" s="12">
        <v>575</v>
      </c>
      <c r="W1820" s="12"/>
      <c r="X1820" s="12">
        <v>536</v>
      </c>
      <c r="Y1820" s="44"/>
    </row>
    <row r="1821" spans="1:25" s="43" customFormat="1" ht="16.5" customHeight="1" x14ac:dyDescent="0.25">
      <c r="A1821" s="3" t="s">
        <v>575</v>
      </c>
      <c r="B1821" s="3" t="s">
        <v>1408</v>
      </c>
      <c r="C1821" s="3"/>
      <c r="D1821" s="12"/>
      <c r="E1821" s="12"/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  <c r="Q1821" s="12"/>
      <c r="R1821" s="12"/>
      <c r="S1821" s="12"/>
      <c r="T1821" s="12">
        <v>1000</v>
      </c>
      <c r="U1821" s="12"/>
      <c r="V1821" s="12"/>
      <c r="W1821" s="12"/>
      <c r="X1821" s="12"/>
      <c r="Y1821" s="44"/>
    </row>
    <row r="1822" spans="1:25" s="43" customFormat="1" ht="16.5" customHeight="1" x14ac:dyDescent="0.25">
      <c r="A1822" s="3" t="s">
        <v>575</v>
      </c>
      <c r="B1822" s="3" t="s">
        <v>1409</v>
      </c>
      <c r="C1822" s="3"/>
      <c r="D1822" s="12"/>
      <c r="E1822" s="12"/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  <c r="Q1822" s="12"/>
      <c r="R1822" s="12"/>
      <c r="S1822" s="12"/>
      <c r="T1822" s="12">
        <v>8120</v>
      </c>
      <c r="U1822" s="12"/>
      <c r="V1822" s="12"/>
      <c r="W1822" s="12"/>
      <c r="X1822" s="12"/>
      <c r="Y1822" s="44"/>
    </row>
    <row r="1823" spans="1:25" ht="16.5" customHeight="1" x14ac:dyDescent="0.25">
      <c r="A1823" s="1" t="s">
        <v>575</v>
      </c>
      <c r="B1823" s="3" t="s">
        <v>1204</v>
      </c>
      <c r="C1823" s="3"/>
      <c r="D1823" s="12"/>
      <c r="E1823" s="12"/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  <c r="Q1823" s="12"/>
      <c r="R1823" s="12">
        <v>1000</v>
      </c>
      <c r="S1823" s="12"/>
      <c r="T1823" s="12"/>
      <c r="U1823" s="12"/>
      <c r="V1823" s="12"/>
      <c r="W1823" s="12">
        <v>1000</v>
      </c>
      <c r="X1823" s="12">
        <v>2000</v>
      </c>
    </row>
    <row r="1824" spans="1:25" s="43" customFormat="1" ht="16.5" customHeight="1" x14ac:dyDescent="0.25">
      <c r="A1824" s="1" t="s">
        <v>575</v>
      </c>
      <c r="B1824" s="4" t="s">
        <v>389</v>
      </c>
      <c r="C1824" s="4"/>
      <c r="D1824" s="2"/>
      <c r="E1824" s="2"/>
      <c r="F1824" s="2"/>
      <c r="G1824" s="2"/>
      <c r="H1824" s="2"/>
      <c r="I1824" s="2"/>
      <c r="J1824" s="2"/>
      <c r="K1824" s="2">
        <v>7000</v>
      </c>
      <c r="L1824" s="2">
        <v>4060</v>
      </c>
      <c r="M1824" s="2">
        <v>6886</v>
      </c>
      <c r="N1824" s="2">
        <v>10000</v>
      </c>
      <c r="O1824" s="2">
        <v>125000</v>
      </c>
      <c r="P1824" s="2">
        <v>50</v>
      </c>
      <c r="Q1824" s="2">
        <v>0</v>
      </c>
      <c r="R1824" s="2"/>
      <c r="S1824" s="2"/>
      <c r="T1824" s="2"/>
      <c r="U1824" s="2"/>
      <c r="V1824" s="2"/>
      <c r="W1824" s="2"/>
      <c r="X1824" s="2"/>
      <c r="Y1824" s="44"/>
    </row>
    <row r="1825" spans="1:25" ht="16.5" customHeight="1" x14ac:dyDescent="0.25">
      <c r="A1825" s="1" t="s">
        <v>575</v>
      </c>
      <c r="B1825" s="4" t="s">
        <v>574</v>
      </c>
      <c r="C1825" s="4"/>
      <c r="D1825" s="2"/>
      <c r="E1825" s="2">
        <v>2000</v>
      </c>
      <c r="F1825" s="2"/>
      <c r="G1825" s="2">
        <v>2000</v>
      </c>
      <c r="H1825" s="2"/>
      <c r="I1825" s="2">
        <v>30000</v>
      </c>
      <c r="J1825" s="2"/>
      <c r="K1825" s="2"/>
      <c r="L1825" s="2"/>
      <c r="M1825" s="2">
        <v>20</v>
      </c>
      <c r="N1825" s="2">
        <v>2950</v>
      </c>
      <c r="O1825" s="2"/>
      <c r="P1825" s="2">
        <v>300</v>
      </c>
      <c r="Q1825" s="2">
        <v>250</v>
      </c>
      <c r="R1825" s="2">
        <v>80200</v>
      </c>
      <c r="S1825" s="2">
        <v>121200</v>
      </c>
      <c r="T1825" s="2">
        <v>31500</v>
      </c>
      <c r="U1825" s="2">
        <v>7000</v>
      </c>
      <c r="V1825" s="2"/>
      <c r="W1825" s="2">
        <v>10500</v>
      </c>
      <c r="X1825" s="2">
        <v>5000</v>
      </c>
    </row>
    <row r="1826" spans="1:25" ht="16.5" customHeight="1" x14ac:dyDescent="0.25">
      <c r="A1826" s="1" t="s">
        <v>575</v>
      </c>
      <c r="B1826" s="4" t="s">
        <v>10</v>
      </c>
      <c r="C1826" s="4"/>
      <c r="D1826" s="2"/>
      <c r="E1826" s="2"/>
      <c r="F1826" s="2"/>
      <c r="G1826" s="2">
        <v>40000</v>
      </c>
      <c r="H1826" s="2"/>
      <c r="I1826" s="2"/>
      <c r="J1826" s="2"/>
      <c r="K1826" s="2"/>
      <c r="L1826" s="2">
        <v>200</v>
      </c>
      <c r="M1826" s="2">
        <v>1000</v>
      </c>
      <c r="N1826" s="2">
        <v>7020</v>
      </c>
      <c r="O1826" s="2"/>
      <c r="P1826" s="2">
        <v>800</v>
      </c>
      <c r="Q1826" s="2">
        <v>550</v>
      </c>
      <c r="R1826" s="2"/>
      <c r="S1826" s="2">
        <v>15</v>
      </c>
      <c r="T1826" s="2"/>
      <c r="U1826" s="2">
        <v>300</v>
      </c>
      <c r="V1826" s="2">
        <v>1500</v>
      </c>
      <c r="W1826" s="2"/>
      <c r="X1826" s="2"/>
    </row>
    <row r="1827" spans="1:25" ht="16.5" customHeight="1" x14ac:dyDescent="0.25">
      <c r="A1827" s="1" t="s">
        <v>575</v>
      </c>
      <c r="B1827" s="3" t="s">
        <v>2294</v>
      </c>
      <c r="C1827" s="3"/>
      <c r="D1827" s="12"/>
      <c r="E1827" s="12"/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  <c r="Q1827" s="12"/>
      <c r="R1827" s="12"/>
      <c r="S1827" s="12"/>
      <c r="T1827" s="12"/>
      <c r="U1827" s="12"/>
      <c r="V1827" s="12">
        <v>375</v>
      </c>
      <c r="W1827" s="12"/>
      <c r="X1827" s="12"/>
    </row>
    <row r="1828" spans="1:25" ht="16.5" customHeight="1" x14ac:dyDescent="0.25">
      <c r="A1828" s="7" t="s">
        <v>968</v>
      </c>
      <c r="B1828" s="7" t="s">
        <v>968</v>
      </c>
      <c r="C1828" s="7"/>
      <c r="D1828" s="9">
        <f t="shared" ref="D1828:U1828" si="51">SUM(D1809:D1827)</f>
        <v>0</v>
      </c>
      <c r="E1828" s="9">
        <f t="shared" si="51"/>
        <v>2000</v>
      </c>
      <c r="F1828" s="9">
        <f t="shared" si="51"/>
        <v>0</v>
      </c>
      <c r="G1828" s="9">
        <f t="shared" si="51"/>
        <v>42000</v>
      </c>
      <c r="H1828" s="9">
        <f t="shared" si="51"/>
        <v>0</v>
      </c>
      <c r="I1828" s="9">
        <f t="shared" si="51"/>
        <v>30000</v>
      </c>
      <c r="J1828" s="9">
        <f t="shared" si="51"/>
        <v>0</v>
      </c>
      <c r="K1828" s="9">
        <f t="shared" si="51"/>
        <v>7000</v>
      </c>
      <c r="L1828" s="9">
        <f t="shared" si="51"/>
        <v>4260</v>
      </c>
      <c r="M1828" s="9">
        <f t="shared" si="51"/>
        <v>7906</v>
      </c>
      <c r="N1828" s="9">
        <f t="shared" si="51"/>
        <v>19970</v>
      </c>
      <c r="O1828" s="9">
        <f t="shared" si="51"/>
        <v>125000</v>
      </c>
      <c r="P1828" s="9">
        <f t="shared" si="51"/>
        <v>1150</v>
      </c>
      <c r="Q1828" s="9">
        <f t="shared" si="51"/>
        <v>800</v>
      </c>
      <c r="R1828" s="9">
        <f t="shared" si="51"/>
        <v>311350</v>
      </c>
      <c r="S1828" s="9">
        <f t="shared" si="51"/>
        <v>231515</v>
      </c>
      <c r="T1828" s="9">
        <f t="shared" si="51"/>
        <v>58640</v>
      </c>
      <c r="U1828" s="9">
        <f t="shared" si="51"/>
        <v>9520</v>
      </c>
      <c r="V1828" s="9">
        <f>SUM(V1809:V1827)</f>
        <v>16664</v>
      </c>
      <c r="W1828" s="9">
        <f>SUM(W1809:W1827)</f>
        <v>155131</v>
      </c>
      <c r="X1828" s="9">
        <f>SUM(X1809:X1827)</f>
        <v>50096</v>
      </c>
      <c r="Y1828" s="6" t="s">
        <v>936</v>
      </c>
    </row>
    <row r="1829" spans="1:25" s="43" customFormat="1" ht="16.5" customHeight="1" x14ac:dyDescent="0.25">
      <c r="A1829" s="3" t="s">
        <v>576</v>
      </c>
      <c r="B1829" s="3" t="s">
        <v>2692</v>
      </c>
      <c r="C1829" s="3"/>
      <c r="D1829" s="12"/>
      <c r="E1829" s="12"/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  <c r="Q1829" s="12"/>
      <c r="R1829" s="12"/>
      <c r="S1829" s="12"/>
      <c r="T1829" s="12"/>
      <c r="U1829" s="12"/>
      <c r="V1829" s="12"/>
      <c r="W1829" s="12">
        <v>2000</v>
      </c>
      <c r="X1829" s="12">
        <v>500</v>
      </c>
      <c r="Y1829" s="44"/>
    </row>
    <row r="1830" spans="1:25" s="43" customFormat="1" ht="16.5" customHeight="1" x14ac:dyDescent="0.25">
      <c r="A1830" s="3" t="s">
        <v>576</v>
      </c>
      <c r="B1830" s="3" t="s">
        <v>1205</v>
      </c>
      <c r="C1830" s="3"/>
      <c r="D1830" s="12"/>
      <c r="E1830" s="12"/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  <c r="Q1830" s="12"/>
      <c r="R1830" s="12"/>
      <c r="S1830" s="12"/>
      <c r="T1830" s="12"/>
      <c r="U1830" s="12"/>
      <c r="V1830" s="12"/>
      <c r="W1830" s="12">
        <v>4085</v>
      </c>
      <c r="X1830" s="12">
        <v>14100</v>
      </c>
      <c r="Y1830" s="44"/>
    </row>
    <row r="1831" spans="1:25" s="43" customFormat="1" ht="16.5" customHeight="1" x14ac:dyDescent="0.25">
      <c r="A1831" s="3" t="s">
        <v>576</v>
      </c>
      <c r="B1831" s="3" t="s">
        <v>180</v>
      </c>
      <c r="C1831" s="3"/>
      <c r="D1831" s="12"/>
      <c r="E1831" s="12"/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  <c r="Q1831" s="12"/>
      <c r="R1831" s="12">
        <v>5460</v>
      </c>
      <c r="S1831" s="12">
        <v>1125</v>
      </c>
      <c r="T1831" s="12">
        <v>1005</v>
      </c>
      <c r="U1831" s="12">
        <v>2325</v>
      </c>
      <c r="V1831" s="12"/>
      <c r="W1831" s="12">
        <v>870</v>
      </c>
      <c r="X1831" s="12"/>
      <c r="Y1831" s="44"/>
    </row>
    <row r="1832" spans="1:25" ht="16.5" customHeight="1" x14ac:dyDescent="0.25">
      <c r="A1832" s="3" t="s">
        <v>576</v>
      </c>
      <c r="B1832" s="4" t="s">
        <v>10</v>
      </c>
      <c r="C1832" s="4"/>
      <c r="D1832" s="2"/>
      <c r="E1832" s="2"/>
      <c r="F1832" s="2"/>
      <c r="G1832" s="2"/>
      <c r="H1832" s="2"/>
      <c r="I1832" s="2"/>
      <c r="J1832" s="2"/>
      <c r="K1832" s="2">
        <v>50100</v>
      </c>
      <c r="L1832" s="2">
        <v>50300</v>
      </c>
      <c r="M1832" s="2">
        <v>23881</v>
      </c>
      <c r="N1832" s="2">
        <v>12855</v>
      </c>
      <c r="O1832" s="2">
        <v>4670</v>
      </c>
      <c r="P1832" s="2">
        <v>1300</v>
      </c>
      <c r="Q1832" s="2">
        <v>0</v>
      </c>
      <c r="R1832" s="2">
        <v>350</v>
      </c>
      <c r="S1832" s="2">
        <v>15</v>
      </c>
      <c r="T1832" s="2">
        <v>3300</v>
      </c>
      <c r="U1832" s="2"/>
      <c r="V1832" s="2">
        <v>4050</v>
      </c>
      <c r="W1832" s="2">
        <v>4510</v>
      </c>
      <c r="X1832" s="2">
        <v>705</v>
      </c>
    </row>
    <row r="1833" spans="1:25" ht="16.5" customHeight="1" x14ac:dyDescent="0.25">
      <c r="A1833" s="3" t="s">
        <v>576</v>
      </c>
      <c r="B1833" s="4" t="s">
        <v>2146</v>
      </c>
      <c r="C1833" s="4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  <c r="V1833" s="2"/>
      <c r="W1833" s="2">
        <v>17000</v>
      </c>
      <c r="X1833" s="2">
        <v>1568</v>
      </c>
    </row>
    <row r="1834" spans="1:25" ht="16.5" customHeight="1" x14ac:dyDescent="0.25">
      <c r="A1834" s="3" t="s">
        <v>576</v>
      </c>
      <c r="B1834" s="4" t="s">
        <v>2887</v>
      </c>
      <c r="C1834" s="4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  <c r="V1834" s="2"/>
      <c r="W1834" s="2"/>
      <c r="X1834" s="2">
        <v>2787</v>
      </c>
    </row>
    <row r="1835" spans="1:25" ht="16.5" customHeight="1" x14ac:dyDescent="0.25">
      <c r="A1835" s="1" t="s">
        <v>576</v>
      </c>
      <c r="B1835" s="5" t="s">
        <v>1788</v>
      </c>
      <c r="C1835" s="5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>
        <v>20000</v>
      </c>
      <c r="P1835" s="2">
        <v>15000</v>
      </c>
      <c r="Q1835" s="2">
        <v>0</v>
      </c>
      <c r="R1835" s="2"/>
      <c r="S1835" s="2"/>
      <c r="T1835" s="2">
        <v>15015</v>
      </c>
      <c r="U1835" s="2">
        <v>2200</v>
      </c>
      <c r="V1835" s="2"/>
      <c r="W1835" s="2">
        <v>117</v>
      </c>
      <c r="X1835" s="2">
        <v>6000</v>
      </c>
    </row>
    <row r="1836" spans="1:25" ht="16.5" customHeight="1" x14ac:dyDescent="0.25">
      <c r="A1836" s="1" t="s">
        <v>576</v>
      </c>
      <c r="B1836" s="5" t="s">
        <v>1789</v>
      </c>
      <c r="C1836" s="5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>
        <v>22000</v>
      </c>
      <c r="P1836" s="2">
        <v>6000</v>
      </c>
      <c r="Q1836" s="2">
        <v>0</v>
      </c>
      <c r="R1836" s="2"/>
      <c r="S1836" s="2"/>
      <c r="T1836" s="2">
        <v>15100</v>
      </c>
      <c r="U1836" s="2"/>
      <c r="V1836" s="2">
        <v>300</v>
      </c>
      <c r="W1836" s="2">
        <v>1695</v>
      </c>
      <c r="X1836" s="2">
        <v>1000</v>
      </c>
    </row>
    <row r="1837" spans="1:25" ht="16.5" customHeight="1" x14ac:dyDescent="0.25">
      <c r="A1837" s="7" t="s">
        <v>969</v>
      </c>
      <c r="B1837" s="7" t="s">
        <v>969</v>
      </c>
      <c r="C1837" s="7"/>
      <c r="D1837" s="9">
        <f t="shared" ref="D1837:U1837" si="52">SUM(D1831:D1836)</f>
        <v>0</v>
      </c>
      <c r="E1837" s="9">
        <f t="shared" si="52"/>
        <v>0</v>
      </c>
      <c r="F1837" s="9">
        <f t="shared" si="52"/>
        <v>0</v>
      </c>
      <c r="G1837" s="9">
        <f t="shared" si="52"/>
        <v>0</v>
      </c>
      <c r="H1837" s="9">
        <f t="shared" si="52"/>
        <v>0</v>
      </c>
      <c r="I1837" s="9">
        <f t="shared" si="52"/>
        <v>0</v>
      </c>
      <c r="J1837" s="9">
        <f t="shared" si="52"/>
        <v>0</v>
      </c>
      <c r="K1837" s="9">
        <f t="shared" si="52"/>
        <v>50100</v>
      </c>
      <c r="L1837" s="9">
        <f t="shared" si="52"/>
        <v>50300</v>
      </c>
      <c r="M1837" s="9">
        <f t="shared" si="52"/>
        <v>23881</v>
      </c>
      <c r="N1837" s="9">
        <f t="shared" si="52"/>
        <v>12855</v>
      </c>
      <c r="O1837" s="9">
        <f t="shared" si="52"/>
        <v>46670</v>
      </c>
      <c r="P1837" s="9">
        <f t="shared" si="52"/>
        <v>22300</v>
      </c>
      <c r="Q1837" s="9">
        <f t="shared" si="52"/>
        <v>0</v>
      </c>
      <c r="R1837" s="9">
        <f t="shared" si="52"/>
        <v>5810</v>
      </c>
      <c r="S1837" s="9">
        <f t="shared" si="52"/>
        <v>1140</v>
      </c>
      <c r="T1837" s="9">
        <f t="shared" si="52"/>
        <v>34420</v>
      </c>
      <c r="U1837" s="9">
        <f t="shared" si="52"/>
        <v>4525</v>
      </c>
      <c r="V1837" s="9">
        <f t="shared" ref="V1837" si="53">SUM(V1831:V1836)</f>
        <v>4350</v>
      </c>
      <c r="W1837" s="9">
        <f>SUM(W1829:W1836)</f>
        <v>30277</v>
      </c>
      <c r="X1837" s="9">
        <f>SUM(X1829:X1836)</f>
        <v>26660</v>
      </c>
      <c r="Y1837" s="6" t="s">
        <v>936</v>
      </c>
    </row>
    <row r="1838" spans="1:25" s="43" customFormat="1" ht="16.5" customHeight="1" x14ac:dyDescent="0.25">
      <c r="A1838" s="3" t="s">
        <v>577</v>
      </c>
      <c r="B1838" s="5" t="s">
        <v>601</v>
      </c>
      <c r="C1838" s="5"/>
      <c r="D1838" s="10"/>
      <c r="E1838" s="10"/>
      <c r="F1838" s="10"/>
      <c r="G1838" s="10"/>
      <c r="H1838" s="10"/>
      <c r="I1838" s="10"/>
      <c r="J1838" s="10"/>
      <c r="K1838" s="10"/>
      <c r="L1838" s="10"/>
      <c r="M1838" s="10"/>
      <c r="N1838" s="10"/>
      <c r="O1838" s="10">
        <v>100</v>
      </c>
      <c r="P1838" s="10"/>
      <c r="Q1838" s="10">
        <v>0</v>
      </c>
      <c r="R1838" s="10"/>
      <c r="S1838" s="10"/>
      <c r="T1838" s="10"/>
      <c r="U1838" s="10"/>
      <c r="V1838" s="10"/>
      <c r="W1838" s="10"/>
      <c r="X1838" s="10"/>
    </row>
    <row r="1839" spans="1:25" s="43" customFormat="1" ht="16.5" customHeight="1" x14ac:dyDescent="0.25">
      <c r="A1839" s="3" t="s">
        <v>577</v>
      </c>
      <c r="B1839" s="5" t="s">
        <v>578</v>
      </c>
      <c r="C1839" s="5"/>
      <c r="D1839" s="10">
        <v>100</v>
      </c>
      <c r="E1839" s="10"/>
      <c r="F1839" s="10"/>
      <c r="G1839" s="10"/>
      <c r="H1839" s="10"/>
      <c r="I1839" s="10"/>
      <c r="J1839" s="10"/>
      <c r="K1839" s="10"/>
      <c r="L1839" s="10"/>
      <c r="M1839" s="10">
        <v>30</v>
      </c>
      <c r="N1839" s="10"/>
      <c r="O1839" s="10"/>
      <c r="P1839" s="10"/>
      <c r="Q1839" s="10">
        <v>0</v>
      </c>
      <c r="R1839" s="10"/>
      <c r="S1839" s="10"/>
      <c r="T1839" s="10"/>
      <c r="U1839" s="10">
        <v>120</v>
      </c>
      <c r="V1839" s="10">
        <v>120</v>
      </c>
      <c r="W1839" s="10"/>
      <c r="X1839" s="10"/>
    </row>
    <row r="1840" spans="1:25" ht="16.5" customHeight="1" x14ac:dyDescent="0.25">
      <c r="A1840" s="1" t="s">
        <v>577</v>
      </c>
      <c r="B1840" s="4" t="s">
        <v>579</v>
      </c>
      <c r="C1840" s="4"/>
      <c r="D1840" s="2"/>
      <c r="E1840" s="2"/>
      <c r="F1840" s="2"/>
      <c r="G1840" s="2"/>
      <c r="H1840" s="2"/>
      <c r="I1840" s="2"/>
      <c r="J1840" s="2"/>
      <c r="K1840" s="2"/>
      <c r="L1840" s="2"/>
      <c r="M1840" s="2">
        <v>40</v>
      </c>
      <c r="N1840" s="2"/>
      <c r="O1840" s="2"/>
      <c r="P1840" s="2"/>
      <c r="Q1840" s="2">
        <v>0</v>
      </c>
      <c r="R1840" s="2"/>
      <c r="S1840" s="2"/>
      <c r="T1840" s="2"/>
      <c r="U1840" s="2"/>
      <c r="V1840" s="2"/>
      <c r="W1840" s="2"/>
      <c r="X1840" s="2"/>
    </row>
    <row r="1841" spans="1:24" s="43" customFormat="1" ht="16.5" customHeight="1" x14ac:dyDescent="0.25">
      <c r="A1841" s="3" t="s">
        <v>577</v>
      </c>
      <c r="B1841" s="5" t="s">
        <v>580</v>
      </c>
      <c r="C1841" s="5"/>
      <c r="D1841" s="10">
        <v>26588</v>
      </c>
      <c r="E1841" s="10">
        <v>6040</v>
      </c>
      <c r="F1841" s="10">
        <v>6400</v>
      </c>
      <c r="G1841" s="10">
        <v>1751</v>
      </c>
      <c r="H1841" s="10">
        <v>4077</v>
      </c>
      <c r="I1841" s="10">
        <v>1714</v>
      </c>
      <c r="J1841" s="10">
        <v>3000</v>
      </c>
      <c r="K1841" s="10">
        <v>2770</v>
      </c>
      <c r="L1841" s="10">
        <v>1148</v>
      </c>
      <c r="M1841" s="10">
        <v>469</v>
      </c>
      <c r="N1841" s="10">
        <v>509</v>
      </c>
      <c r="O1841" s="10">
        <v>11554</v>
      </c>
      <c r="P1841" s="10">
        <v>500</v>
      </c>
      <c r="Q1841" s="10">
        <v>0</v>
      </c>
      <c r="R1841" s="10">
        <v>200</v>
      </c>
      <c r="S1841" s="10"/>
      <c r="T1841" s="10">
        <v>200</v>
      </c>
      <c r="U1841" s="10">
        <v>350</v>
      </c>
      <c r="V1841" s="10">
        <v>1180</v>
      </c>
      <c r="W1841" s="10">
        <v>100</v>
      </c>
      <c r="X1841" s="10">
        <v>50</v>
      </c>
    </row>
    <row r="1842" spans="1:24" ht="16.5" customHeight="1" x14ac:dyDescent="0.25">
      <c r="A1842" s="1" t="s">
        <v>577</v>
      </c>
      <c r="B1842" s="5" t="s">
        <v>581</v>
      </c>
      <c r="C1842" s="5"/>
      <c r="D1842" s="2"/>
      <c r="E1842" s="2"/>
      <c r="F1842" s="2"/>
      <c r="G1842" s="2"/>
      <c r="H1842" s="2"/>
      <c r="I1842" s="2"/>
      <c r="J1842" s="2"/>
      <c r="K1842" s="2">
        <v>6386</v>
      </c>
      <c r="L1842" s="2"/>
      <c r="M1842" s="2">
        <v>450</v>
      </c>
      <c r="N1842" s="2">
        <v>236</v>
      </c>
      <c r="O1842" s="2"/>
      <c r="P1842" s="2"/>
      <c r="Q1842" s="2">
        <v>0</v>
      </c>
      <c r="R1842" s="2"/>
      <c r="S1842" s="2"/>
      <c r="T1842" s="2"/>
      <c r="U1842" s="2"/>
      <c r="V1842" s="2"/>
      <c r="W1842" s="2"/>
      <c r="X1842" s="2"/>
    </row>
    <row r="1843" spans="1:24" ht="16.5" customHeight="1" x14ac:dyDescent="0.25">
      <c r="A1843" s="1" t="s">
        <v>577</v>
      </c>
      <c r="B1843" s="5" t="s">
        <v>1790</v>
      </c>
      <c r="C1843" s="5"/>
      <c r="D1843" s="2"/>
      <c r="E1843" s="2"/>
      <c r="F1843" s="2"/>
      <c r="G1843" s="2"/>
      <c r="H1843" s="2"/>
      <c r="I1843" s="2"/>
      <c r="J1843" s="2"/>
      <c r="K1843" s="2"/>
      <c r="L1843" s="2"/>
      <c r="M1843" s="2">
        <v>6330</v>
      </c>
      <c r="N1843" s="2">
        <v>6342</v>
      </c>
      <c r="O1843" s="2"/>
      <c r="P1843" s="2"/>
      <c r="Q1843" s="2">
        <v>0</v>
      </c>
      <c r="R1843" s="2"/>
      <c r="S1843" s="2"/>
      <c r="T1843" s="2"/>
      <c r="U1843" s="2"/>
      <c r="V1843" s="2"/>
      <c r="W1843" s="2"/>
      <c r="X1843" s="2"/>
    </row>
    <row r="1844" spans="1:24" ht="16.5" customHeight="1" x14ac:dyDescent="0.25">
      <c r="A1844" s="1" t="s">
        <v>577</v>
      </c>
      <c r="B1844" s="5" t="s">
        <v>582</v>
      </c>
      <c r="C1844" s="5"/>
      <c r="D1844" s="2"/>
      <c r="E1844" s="2"/>
      <c r="F1844" s="2">
        <v>6339</v>
      </c>
      <c r="G1844" s="2">
        <v>2234</v>
      </c>
      <c r="H1844" s="2">
        <v>3178</v>
      </c>
      <c r="I1844" s="2">
        <f>1600+360</f>
        <v>1960</v>
      </c>
      <c r="J1844" s="2"/>
      <c r="K1844" s="2">
        <v>80</v>
      </c>
      <c r="L1844" s="2">
        <v>1500</v>
      </c>
      <c r="M1844" s="2">
        <v>14100</v>
      </c>
      <c r="N1844" s="2">
        <v>49865</v>
      </c>
      <c r="O1844" s="2">
        <v>6000</v>
      </c>
      <c r="P1844" s="2"/>
      <c r="Q1844" s="2">
        <v>16716</v>
      </c>
      <c r="R1844" s="2">
        <v>34867</v>
      </c>
      <c r="S1844" s="2">
        <v>28457</v>
      </c>
      <c r="T1844" s="2">
        <v>69731</v>
      </c>
      <c r="U1844" s="2">
        <v>137648</v>
      </c>
      <c r="V1844" s="2">
        <v>191323</v>
      </c>
      <c r="W1844" s="2">
        <v>221767</v>
      </c>
      <c r="X1844" s="2">
        <v>383490</v>
      </c>
    </row>
    <row r="1845" spans="1:24" ht="16.5" customHeight="1" x14ac:dyDescent="0.25">
      <c r="A1845" s="1" t="s">
        <v>577</v>
      </c>
      <c r="B1845" s="5" t="s">
        <v>1619</v>
      </c>
      <c r="C1845" s="5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>
        <v>9</v>
      </c>
      <c r="V1845" s="2">
        <v>9</v>
      </c>
      <c r="W1845" s="2"/>
      <c r="X1845" s="2"/>
    </row>
    <row r="1846" spans="1:24" ht="16.5" customHeight="1" x14ac:dyDescent="0.25">
      <c r="A1846" s="1" t="s">
        <v>577</v>
      </c>
      <c r="B1846" s="5" t="s">
        <v>2888</v>
      </c>
      <c r="C1846" s="5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  <c r="V1846" s="2"/>
      <c r="W1846" s="2"/>
      <c r="X1846" s="2">
        <v>679</v>
      </c>
    </row>
    <row r="1847" spans="1:24" ht="16.5" customHeight="1" x14ac:dyDescent="0.25">
      <c r="A1847" s="1" t="s">
        <v>577</v>
      </c>
      <c r="B1847" s="5" t="s">
        <v>1205</v>
      </c>
      <c r="C1847" s="5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  <c r="V1847" s="2"/>
      <c r="W1847" s="2"/>
      <c r="X1847" s="2">
        <v>90</v>
      </c>
    </row>
    <row r="1848" spans="1:24" ht="16.5" customHeight="1" x14ac:dyDescent="0.25">
      <c r="A1848" s="1" t="s">
        <v>577</v>
      </c>
      <c r="B1848" s="5" t="s">
        <v>1620</v>
      </c>
      <c r="C1848" s="5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>
        <v>200</v>
      </c>
      <c r="V1848" s="2">
        <v>180</v>
      </c>
      <c r="W1848" s="2">
        <v>1200</v>
      </c>
      <c r="X1848" s="2">
        <v>50</v>
      </c>
    </row>
    <row r="1849" spans="1:24" ht="16.5" customHeight="1" x14ac:dyDescent="0.25">
      <c r="A1849" s="1" t="s">
        <v>577</v>
      </c>
      <c r="B1849" s="5" t="s">
        <v>583</v>
      </c>
      <c r="C1849" s="5"/>
      <c r="D1849" s="2">
        <v>13809</v>
      </c>
      <c r="E1849" s="2">
        <v>7880</v>
      </c>
      <c r="F1849" s="2">
        <v>2500</v>
      </c>
      <c r="G1849" s="2">
        <v>2542</v>
      </c>
      <c r="H1849" s="2">
        <v>12166</v>
      </c>
      <c r="I1849" s="2">
        <v>177031</v>
      </c>
      <c r="J1849" s="2">
        <v>2580</v>
      </c>
      <c r="K1849" s="2">
        <v>204473</v>
      </c>
      <c r="L1849" s="2">
        <v>306329</v>
      </c>
      <c r="M1849" s="2">
        <v>193337</v>
      </c>
      <c r="N1849" s="2">
        <v>323206</v>
      </c>
      <c r="O1849" s="2">
        <v>117389</v>
      </c>
      <c r="P1849" s="2">
        <v>144770</v>
      </c>
      <c r="Q1849" s="2">
        <v>0</v>
      </c>
      <c r="R1849" s="2">
        <v>204632</v>
      </c>
      <c r="S1849" s="2">
        <v>158212</v>
      </c>
      <c r="T1849" s="2">
        <v>220597</v>
      </c>
      <c r="U1849" s="2">
        <v>209008</v>
      </c>
      <c r="V1849" s="2">
        <v>243329</v>
      </c>
      <c r="W1849" s="2">
        <v>222954</v>
      </c>
      <c r="X1849" s="2">
        <v>274571</v>
      </c>
    </row>
    <row r="1850" spans="1:24" ht="16.5" customHeight="1" x14ac:dyDescent="0.25">
      <c r="A1850" s="1" t="s">
        <v>577</v>
      </c>
      <c r="B1850" s="5" t="s">
        <v>1621</v>
      </c>
      <c r="C1850" s="5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>
        <v>59</v>
      </c>
      <c r="V1850" s="2">
        <v>59</v>
      </c>
      <c r="W1850" s="2"/>
      <c r="X1850" s="2"/>
    </row>
    <row r="1851" spans="1:24" ht="16.5" customHeight="1" x14ac:dyDescent="0.25">
      <c r="A1851" s="1" t="s">
        <v>577</v>
      </c>
      <c r="B1851" s="5" t="s">
        <v>584</v>
      </c>
      <c r="C1851" s="5"/>
      <c r="D1851" s="2">
        <v>1825</v>
      </c>
      <c r="E1851" s="2">
        <v>200</v>
      </c>
      <c r="F1851" s="2">
        <v>50</v>
      </c>
      <c r="G1851" s="2">
        <v>50</v>
      </c>
      <c r="H1851" s="2">
        <v>44</v>
      </c>
      <c r="I1851" s="2">
        <v>87</v>
      </c>
      <c r="J1851" s="2"/>
      <c r="K1851" s="2">
        <v>30</v>
      </c>
      <c r="L1851" s="2">
        <v>70</v>
      </c>
      <c r="M1851" s="2">
        <v>60</v>
      </c>
      <c r="N1851" s="2">
        <v>547</v>
      </c>
      <c r="O1851" s="2"/>
      <c r="P1851" s="2"/>
      <c r="Q1851" s="2">
        <v>0</v>
      </c>
      <c r="R1851" s="2">
        <v>80</v>
      </c>
      <c r="S1851" s="2">
        <v>500</v>
      </c>
      <c r="T1851" s="2"/>
      <c r="U1851" s="2"/>
      <c r="V1851" s="2"/>
      <c r="W1851" s="2"/>
      <c r="X1851" s="2"/>
    </row>
    <row r="1852" spans="1:24" ht="16.5" customHeight="1" x14ac:dyDescent="0.25">
      <c r="A1852" s="1" t="s">
        <v>577</v>
      </c>
      <c r="B1852" s="5" t="s">
        <v>1622</v>
      </c>
      <c r="C1852" s="5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  <c r="U1852" s="2">
        <v>6622</v>
      </c>
      <c r="V1852" s="2">
        <v>6622</v>
      </c>
      <c r="W1852" s="2">
        <v>5698</v>
      </c>
      <c r="X1852" s="2">
        <v>2198</v>
      </c>
    </row>
    <row r="1853" spans="1:24" ht="16.5" customHeight="1" x14ac:dyDescent="0.25">
      <c r="A1853" s="1" t="s">
        <v>577</v>
      </c>
      <c r="B1853" s="5" t="s">
        <v>1177</v>
      </c>
      <c r="C1853" s="5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  <c r="V1853" s="2"/>
      <c r="W1853" s="2">
        <v>795</v>
      </c>
      <c r="X1853" s="2">
        <v>5400</v>
      </c>
    </row>
    <row r="1854" spans="1:24" ht="16.5" customHeight="1" x14ac:dyDescent="0.25">
      <c r="A1854" s="1" t="s">
        <v>577</v>
      </c>
      <c r="B1854" s="5" t="s">
        <v>2295</v>
      </c>
      <c r="C1854" s="5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  <c r="V1854" s="2">
        <v>7</v>
      </c>
      <c r="W1854" s="2">
        <v>41</v>
      </c>
      <c r="X1854" s="2">
        <v>38</v>
      </c>
    </row>
    <row r="1855" spans="1:24" ht="16.5" customHeight="1" x14ac:dyDescent="0.25">
      <c r="A1855" s="1" t="s">
        <v>577</v>
      </c>
      <c r="B1855" s="5" t="s">
        <v>2693</v>
      </c>
      <c r="C1855" s="5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  <c r="V1855" s="2"/>
      <c r="W1855" s="2">
        <v>1324</v>
      </c>
      <c r="X1855" s="2">
        <v>13446</v>
      </c>
    </row>
    <row r="1856" spans="1:24" ht="16.5" customHeight="1" x14ac:dyDescent="0.25">
      <c r="A1856" s="1" t="s">
        <v>577</v>
      </c>
      <c r="B1856" s="5" t="s">
        <v>585</v>
      </c>
      <c r="C1856" s="5"/>
      <c r="D1856" s="2">
        <v>754</v>
      </c>
      <c r="E1856" s="2">
        <v>720</v>
      </c>
      <c r="F1856" s="2">
        <v>1134</v>
      </c>
      <c r="G1856" s="2">
        <v>1490</v>
      </c>
      <c r="H1856" s="2">
        <v>342</v>
      </c>
      <c r="I1856" s="2">
        <v>9302</v>
      </c>
      <c r="J1856" s="2"/>
      <c r="K1856" s="2">
        <v>3132</v>
      </c>
      <c r="L1856" s="2"/>
      <c r="M1856" s="2">
        <v>26</v>
      </c>
      <c r="N1856" s="2">
        <v>5000</v>
      </c>
      <c r="O1856" s="2"/>
      <c r="P1856" s="2"/>
      <c r="Q1856" s="2">
        <v>600</v>
      </c>
      <c r="R1856" s="2">
        <v>250</v>
      </c>
      <c r="S1856" s="2">
        <v>450</v>
      </c>
      <c r="T1856" s="2">
        <v>10095</v>
      </c>
      <c r="U1856" s="2">
        <v>1017</v>
      </c>
      <c r="V1856" s="2">
        <v>1017</v>
      </c>
      <c r="W1856" s="2">
        <v>460</v>
      </c>
      <c r="X1856" s="2"/>
    </row>
    <row r="1857" spans="1:24" ht="16.5" customHeight="1" x14ac:dyDescent="0.25">
      <c r="A1857" s="1" t="s">
        <v>577</v>
      </c>
      <c r="B1857" s="5" t="s">
        <v>1623</v>
      </c>
      <c r="C1857" s="5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>
        <v>1591</v>
      </c>
      <c r="V1857" s="2">
        <v>1591</v>
      </c>
      <c r="W1857" s="2">
        <v>1523</v>
      </c>
      <c r="X1857" s="2">
        <v>1270</v>
      </c>
    </row>
    <row r="1858" spans="1:24" ht="16.5" customHeight="1" x14ac:dyDescent="0.25">
      <c r="A1858" s="3" t="s">
        <v>577</v>
      </c>
      <c r="B1858" s="5" t="s">
        <v>602</v>
      </c>
      <c r="C1858" s="5"/>
      <c r="D1858" s="10">
        <v>87462</v>
      </c>
      <c r="E1858" s="10">
        <v>108120</v>
      </c>
      <c r="F1858" s="10">
        <v>90550</v>
      </c>
      <c r="G1858" s="10">
        <v>74811</v>
      </c>
      <c r="H1858" s="10">
        <v>158805</v>
      </c>
      <c r="I1858" s="10">
        <v>139168</v>
      </c>
      <c r="J1858" s="10">
        <v>7000</v>
      </c>
      <c r="K1858" s="10">
        <v>55786</v>
      </c>
      <c r="L1858" s="10">
        <v>142031</v>
      </c>
      <c r="M1858" s="10">
        <v>109690</v>
      </c>
      <c r="N1858" s="10">
        <v>94164</v>
      </c>
      <c r="O1858" s="10">
        <v>12269</v>
      </c>
      <c r="P1858" s="10">
        <v>14448</v>
      </c>
      <c r="Q1858" s="10">
        <v>33209</v>
      </c>
      <c r="R1858" s="10">
        <v>35485</v>
      </c>
      <c r="S1858" s="10">
        <v>38842</v>
      </c>
      <c r="T1858" s="10">
        <v>40305</v>
      </c>
      <c r="U1858" s="10">
        <v>60084</v>
      </c>
      <c r="V1858" s="10">
        <v>60434</v>
      </c>
      <c r="W1858" s="10">
        <v>74191</v>
      </c>
      <c r="X1858" s="10">
        <v>85477</v>
      </c>
    </row>
    <row r="1859" spans="1:24" ht="16.5" customHeight="1" x14ac:dyDescent="0.25">
      <c r="A1859" s="1" t="s">
        <v>577</v>
      </c>
      <c r="B1859" s="4" t="s">
        <v>586</v>
      </c>
      <c r="C1859" s="4"/>
      <c r="D1859" s="2">
        <v>14346</v>
      </c>
      <c r="E1859" s="2">
        <v>6310</v>
      </c>
      <c r="F1859" s="2">
        <v>3931</v>
      </c>
      <c r="G1859" s="2">
        <v>4408</v>
      </c>
      <c r="H1859" s="2">
        <v>3133</v>
      </c>
      <c r="I1859" s="2">
        <f>2350+525</f>
        <v>2875</v>
      </c>
      <c r="J1859" s="2">
        <v>14</v>
      </c>
      <c r="K1859" s="2">
        <v>4700</v>
      </c>
      <c r="L1859" s="2">
        <v>3032</v>
      </c>
      <c r="M1859" s="2"/>
      <c r="N1859" s="2">
        <v>3300</v>
      </c>
      <c r="O1859" s="2"/>
      <c r="P1859" s="2">
        <v>1200</v>
      </c>
      <c r="Q1859" s="2">
        <v>0</v>
      </c>
      <c r="R1859" s="2">
        <v>305</v>
      </c>
      <c r="S1859" s="2">
        <v>770</v>
      </c>
      <c r="T1859" s="2">
        <v>16994</v>
      </c>
      <c r="U1859" s="2">
        <v>1256</v>
      </c>
      <c r="V1859" s="2">
        <v>1056</v>
      </c>
      <c r="W1859" s="2">
        <v>155</v>
      </c>
      <c r="X1859" s="2">
        <v>660</v>
      </c>
    </row>
    <row r="1860" spans="1:24" ht="16.5" customHeight="1" x14ac:dyDescent="0.25">
      <c r="A1860" s="1" t="s">
        <v>577</v>
      </c>
      <c r="B1860" s="4" t="s">
        <v>587</v>
      </c>
      <c r="C1860" s="4"/>
      <c r="D1860" s="2">
        <v>9420</v>
      </c>
      <c r="E1860" s="2">
        <v>3000</v>
      </c>
      <c r="F1860" s="2">
        <v>8500</v>
      </c>
      <c r="G1860" s="2"/>
      <c r="H1860" s="2">
        <v>1500</v>
      </c>
      <c r="I1860" s="2"/>
      <c r="J1860" s="2"/>
      <c r="K1860" s="2"/>
      <c r="L1860" s="2">
        <v>50</v>
      </c>
      <c r="M1860" s="2"/>
      <c r="N1860" s="2"/>
      <c r="O1860" s="2"/>
      <c r="P1860" s="2"/>
      <c r="Q1860" s="2">
        <v>0</v>
      </c>
      <c r="R1860" s="2"/>
      <c r="S1860" s="2"/>
      <c r="T1860" s="2"/>
      <c r="U1860" s="2"/>
      <c r="V1860" s="2"/>
      <c r="W1860" s="2"/>
      <c r="X1860" s="2">
        <v>500</v>
      </c>
    </row>
    <row r="1861" spans="1:24" ht="16.5" customHeight="1" x14ac:dyDescent="0.25">
      <c r="A1861" s="1" t="s">
        <v>577</v>
      </c>
      <c r="B1861" s="4" t="s">
        <v>588</v>
      </c>
      <c r="C1861" s="4"/>
      <c r="D1861" s="2">
        <v>35330</v>
      </c>
      <c r="E1861" s="2">
        <v>32940</v>
      </c>
      <c r="F1861" s="2">
        <v>21550</v>
      </c>
      <c r="G1861" s="2">
        <v>17230</v>
      </c>
      <c r="H1861" s="2">
        <v>26689</v>
      </c>
      <c r="I1861" s="2">
        <v>30859</v>
      </c>
      <c r="J1861" s="2">
        <v>3090</v>
      </c>
      <c r="K1861" s="2">
        <v>10023</v>
      </c>
      <c r="L1861" s="2">
        <v>14951</v>
      </c>
      <c r="M1861" s="2">
        <v>9924</v>
      </c>
      <c r="N1861" s="2">
        <v>4042</v>
      </c>
      <c r="O1861" s="2">
        <v>6108</v>
      </c>
      <c r="P1861" s="2">
        <v>10432</v>
      </c>
      <c r="Q1861" s="2">
        <v>0</v>
      </c>
      <c r="R1861" s="2">
        <v>10462</v>
      </c>
      <c r="S1861" s="2">
        <v>6500</v>
      </c>
      <c r="T1861" s="2">
        <v>22236</v>
      </c>
      <c r="U1861" s="2">
        <v>15785</v>
      </c>
      <c r="V1861" s="2">
        <v>14110</v>
      </c>
      <c r="W1861" s="2">
        <v>19026</v>
      </c>
      <c r="X1861" s="2">
        <v>7134</v>
      </c>
    </row>
    <row r="1862" spans="1:24" ht="16.5" customHeight="1" x14ac:dyDescent="0.25">
      <c r="A1862" s="1" t="s">
        <v>577</v>
      </c>
      <c r="B1862" s="4" t="s">
        <v>589</v>
      </c>
      <c r="C1862" s="4"/>
      <c r="D1862" s="2">
        <v>4755</v>
      </c>
      <c r="E1862" s="2">
        <v>8590</v>
      </c>
      <c r="F1862" s="2">
        <v>11409</v>
      </c>
      <c r="G1862" s="2">
        <v>2500</v>
      </c>
      <c r="H1862" s="2">
        <v>48</v>
      </c>
      <c r="I1862" s="2">
        <v>1050</v>
      </c>
      <c r="J1862" s="2"/>
      <c r="K1862" s="2">
        <v>700</v>
      </c>
      <c r="L1862" s="2">
        <v>39630</v>
      </c>
      <c r="M1862" s="2">
        <v>3000</v>
      </c>
      <c r="N1862" s="2">
        <v>900</v>
      </c>
      <c r="O1862" s="2">
        <v>8000</v>
      </c>
      <c r="P1862" s="2">
        <v>2000</v>
      </c>
      <c r="Q1862" s="2">
        <v>0</v>
      </c>
      <c r="R1862" s="2">
        <v>21945</v>
      </c>
      <c r="S1862" s="2">
        <v>14207</v>
      </c>
      <c r="T1862" s="2">
        <v>21273</v>
      </c>
      <c r="U1862" s="2">
        <v>23254</v>
      </c>
      <c r="V1862" s="2">
        <v>22354</v>
      </c>
      <c r="W1862" s="2">
        <v>13260</v>
      </c>
      <c r="X1862" s="2">
        <v>12745</v>
      </c>
    </row>
    <row r="1863" spans="1:24" ht="16.5" customHeight="1" x14ac:dyDescent="0.25">
      <c r="A1863" s="1" t="s">
        <v>577</v>
      </c>
      <c r="B1863" s="4" t="s">
        <v>10</v>
      </c>
      <c r="C1863" s="4"/>
      <c r="D1863" s="2">
        <v>6522</v>
      </c>
      <c r="E1863" s="2">
        <v>5830</v>
      </c>
      <c r="F1863" s="2">
        <v>3690</v>
      </c>
      <c r="G1863" s="2"/>
      <c r="H1863" s="2"/>
      <c r="I1863" s="2">
        <v>3200</v>
      </c>
      <c r="J1863" s="2">
        <v>60</v>
      </c>
      <c r="K1863" s="2">
        <v>684</v>
      </c>
      <c r="L1863" s="2">
        <v>325</v>
      </c>
      <c r="M1863" s="2">
        <v>75</v>
      </c>
      <c r="N1863" s="2"/>
      <c r="O1863" s="2">
        <v>9528</v>
      </c>
      <c r="P1863" s="2">
        <v>400</v>
      </c>
      <c r="Q1863" s="2">
        <v>5012</v>
      </c>
      <c r="R1863" s="2">
        <v>145</v>
      </c>
      <c r="S1863" s="2">
        <v>688</v>
      </c>
      <c r="T1863" s="2">
        <v>6800</v>
      </c>
      <c r="U1863" s="2">
        <v>6298</v>
      </c>
      <c r="V1863" s="2">
        <v>5</v>
      </c>
      <c r="W1863" s="2"/>
      <c r="X1863" s="2"/>
    </row>
    <row r="1864" spans="1:24" ht="16.5" customHeight="1" x14ac:dyDescent="0.25">
      <c r="A1864" s="1" t="s">
        <v>577</v>
      </c>
      <c r="B1864" s="4" t="s">
        <v>603</v>
      </c>
      <c r="C1864" s="4"/>
      <c r="D1864" s="2"/>
      <c r="E1864" s="2"/>
      <c r="F1864" s="2"/>
      <c r="G1864" s="2">
        <v>211</v>
      </c>
      <c r="H1864" s="2">
        <v>123</v>
      </c>
      <c r="I1864" s="2">
        <v>25067</v>
      </c>
      <c r="J1864" s="2"/>
      <c r="K1864" s="2">
        <v>37706</v>
      </c>
      <c r="L1864" s="2">
        <v>21305</v>
      </c>
      <c r="M1864" s="2">
        <v>37435</v>
      </c>
      <c r="N1864" s="2">
        <v>33534</v>
      </c>
      <c r="O1864" s="2">
        <v>17215</v>
      </c>
      <c r="P1864" s="2">
        <v>21414</v>
      </c>
      <c r="Q1864" s="2">
        <v>19465</v>
      </c>
      <c r="R1864" s="2">
        <v>19050</v>
      </c>
      <c r="S1864" s="2">
        <v>10619</v>
      </c>
      <c r="T1864" s="2">
        <v>1524</v>
      </c>
      <c r="U1864" s="2">
        <v>18242</v>
      </c>
      <c r="V1864" s="2">
        <v>19260</v>
      </c>
      <c r="W1864" s="2">
        <v>20226</v>
      </c>
      <c r="X1864" s="2">
        <v>1888</v>
      </c>
    </row>
    <row r="1865" spans="1:24" ht="16.5" customHeight="1" x14ac:dyDescent="0.25">
      <c r="A1865" s="1" t="s">
        <v>577</v>
      </c>
      <c r="B1865" s="4" t="s">
        <v>590</v>
      </c>
      <c r="C1865" s="4"/>
      <c r="D1865" s="2"/>
      <c r="E1865" s="2"/>
      <c r="F1865" s="2"/>
      <c r="G1865" s="2"/>
      <c r="H1865" s="2"/>
      <c r="I1865" s="2"/>
      <c r="J1865" s="2"/>
      <c r="K1865" s="2">
        <v>7934</v>
      </c>
      <c r="L1865" s="2"/>
      <c r="M1865" s="2">
        <v>169</v>
      </c>
      <c r="N1865" s="2">
        <v>64</v>
      </c>
      <c r="O1865" s="2"/>
      <c r="P1865" s="2"/>
      <c r="Q1865" s="2">
        <v>0</v>
      </c>
      <c r="R1865" s="2"/>
      <c r="S1865" s="2"/>
      <c r="T1865" s="2"/>
      <c r="U1865" s="2"/>
      <c r="V1865" s="2"/>
      <c r="W1865" s="2"/>
      <c r="X1865" s="2"/>
    </row>
    <row r="1866" spans="1:24" s="43" customFormat="1" ht="16.5" customHeight="1" x14ac:dyDescent="0.25">
      <c r="A1866" s="3" t="s">
        <v>577</v>
      </c>
      <c r="B1866" s="5" t="s">
        <v>604</v>
      </c>
      <c r="C1866" s="5"/>
      <c r="D1866" s="10"/>
      <c r="E1866" s="10"/>
      <c r="F1866" s="10"/>
      <c r="G1866" s="10"/>
      <c r="H1866" s="10"/>
      <c r="I1866" s="10"/>
      <c r="J1866" s="10"/>
      <c r="K1866" s="10"/>
      <c r="L1866" s="10"/>
      <c r="M1866" s="10"/>
      <c r="N1866" s="10"/>
      <c r="O1866" s="10">
        <v>9000</v>
      </c>
      <c r="P1866" s="10">
        <v>40000</v>
      </c>
      <c r="Q1866" s="10">
        <v>87834</v>
      </c>
      <c r="R1866" s="10"/>
      <c r="S1866" s="10"/>
      <c r="T1866" s="10">
        <v>1500</v>
      </c>
      <c r="U1866" s="10"/>
      <c r="V1866" s="10"/>
      <c r="W1866" s="10"/>
      <c r="X1866" s="10"/>
    </row>
    <row r="1867" spans="1:24" ht="16.5" customHeight="1" x14ac:dyDescent="0.25">
      <c r="A1867" s="1" t="s">
        <v>577</v>
      </c>
      <c r="B1867" s="5" t="s">
        <v>2296</v>
      </c>
      <c r="C1867" s="5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  <c r="V1867" s="2">
        <v>20</v>
      </c>
      <c r="W1867" s="2">
        <v>182</v>
      </c>
      <c r="X1867" s="2">
        <v>30</v>
      </c>
    </row>
    <row r="1868" spans="1:24" ht="16.5" customHeight="1" x14ac:dyDescent="0.25">
      <c r="A1868" s="1" t="s">
        <v>577</v>
      </c>
      <c r="B1868" s="4" t="s">
        <v>591</v>
      </c>
      <c r="C1868" s="4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>
        <v>1580</v>
      </c>
      <c r="O1868" s="2"/>
      <c r="P1868" s="2"/>
      <c r="Q1868" s="2">
        <v>0</v>
      </c>
      <c r="R1868" s="2">
        <v>280</v>
      </c>
      <c r="S1868" s="2"/>
      <c r="T1868" s="2">
        <v>1000</v>
      </c>
      <c r="U1868" s="2">
        <v>107</v>
      </c>
      <c r="V1868" s="2">
        <v>1607</v>
      </c>
      <c r="W1868" s="2">
        <v>79</v>
      </c>
      <c r="X1868" s="2"/>
    </row>
    <row r="1869" spans="1:24" ht="16.5" customHeight="1" x14ac:dyDescent="0.25">
      <c r="A1869" s="1" t="s">
        <v>577</v>
      </c>
      <c r="B1869" s="4" t="s">
        <v>592</v>
      </c>
      <c r="C1869" s="4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>
        <v>940</v>
      </c>
      <c r="O1869" s="2"/>
      <c r="P1869" s="2"/>
      <c r="Q1869" s="2">
        <v>0</v>
      </c>
      <c r="R1869" s="2"/>
      <c r="S1869" s="2">
        <v>1000</v>
      </c>
      <c r="T1869" s="2"/>
      <c r="U1869" s="2"/>
      <c r="V1869" s="2">
        <v>2000</v>
      </c>
      <c r="W1869" s="2">
        <v>2000</v>
      </c>
      <c r="X1869" s="2">
        <v>4437</v>
      </c>
    </row>
    <row r="1870" spans="1:24" ht="16.5" customHeight="1" x14ac:dyDescent="0.25">
      <c r="A1870" s="1" t="s">
        <v>577</v>
      </c>
      <c r="B1870" s="4" t="s">
        <v>593</v>
      </c>
      <c r="C1870" s="4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>
        <v>1050</v>
      </c>
      <c r="O1870" s="2"/>
      <c r="P1870" s="2"/>
      <c r="Q1870" s="2">
        <v>0</v>
      </c>
      <c r="R1870" s="2"/>
      <c r="S1870" s="2"/>
      <c r="T1870" s="2"/>
      <c r="U1870" s="2"/>
      <c r="V1870" s="2"/>
      <c r="W1870" s="2"/>
      <c r="X1870" s="2"/>
    </row>
    <row r="1871" spans="1:24" ht="16.5" customHeight="1" x14ac:dyDescent="0.25">
      <c r="A1871" s="1" t="s">
        <v>577</v>
      </c>
      <c r="B1871" s="4" t="s">
        <v>594</v>
      </c>
      <c r="C1871" s="4"/>
      <c r="D1871" s="2">
        <v>52</v>
      </c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>
        <v>0</v>
      </c>
      <c r="R1871" s="2"/>
      <c r="S1871" s="2"/>
      <c r="T1871" s="2"/>
      <c r="U1871" s="2"/>
      <c r="V1871" s="2"/>
      <c r="W1871" s="2"/>
      <c r="X1871" s="2"/>
    </row>
    <row r="1872" spans="1:24" s="43" customFormat="1" ht="16.5" customHeight="1" x14ac:dyDescent="0.25">
      <c r="A1872" s="1" t="s">
        <v>577</v>
      </c>
      <c r="B1872" s="4" t="s">
        <v>595</v>
      </c>
      <c r="C1872" s="4"/>
      <c r="D1872" s="2">
        <v>5928</v>
      </c>
      <c r="E1872" s="2">
        <v>4660</v>
      </c>
      <c r="F1872" s="2">
        <v>4213</v>
      </c>
      <c r="G1872" s="2">
        <v>2632</v>
      </c>
      <c r="H1872" s="2">
        <v>11239</v>
      </c>
      <c r="I1872" s="2">
        <v>8649</v>
      </c>
      <c r="J1872" s="2"/>
      <c r="K1872" s="2">
        <v>254</v>
      </c>
      <c r="L1872" s="2"/>
      <c r="M1872" s="2"/>
      <c r="N1872" s="2">
        <v>3107</v>
      </c>
      <c r="O1872" s="2">
        <v>4000</v>
      </c>
      <c r="P1872" s="2">
        <v>7000</v>
      </c>
      <c r="Q1872" s="2">
        <v>0</v>
      </c>
      <c r="R1872" s="2">
        <v>5370</v>
      </c>
      <c r="S1872" s="2">
        <v>340</v>
      </c>
      <c r="T1872" s="2">
        <v>2800</v>
      </c>
      <c r="U1872" s="2">
        <v>242</v>
      </c>
      <c r="V1872" s="2">
        <v>242</v>
      </c>
      <c r="W1872" s="2"/>
      <c r="X1872" s="2"/>
    </row>
    <row r="1873" spans="1:25" ht="16.5" customHeight="1" x14ac:dyDescent="0.25">
      <c r="A1873" s="3" t="s">
        <v>577</v>
      </c>
      <c r="B1873" s="5" t="s">
        <v>596</v>
      </c>
      <c r="C1873" s="5"/>
      <c r="D1873" s="10">
        <v>3500</v>
      </c>
      <c r="E1873" s="10">
        <v>705</v>
      </c>
      <c r="F1873" s="10">
        <v>54</v>
      </c>
      <c r="G1873" s="10"/>
      <c r="H1873" s="10">
        <v>2000</v>
      </c>
      <c r="I1873" s="10"/>
      <c r="J1873" s="10"/>
      <c r="K1873" s="10">
        <v>13096</v>
      </c>
      <c r="L1873" s="10">
        <v>2050</v>
      </c>
      <c r="M1873" s="10">
        <v>32610</v>
      </c>
      <c r="N1873" s="10">
        <v>2747</v>
      </c>
      <c r="O1873" s="10">
        <v>2000</v>
      </c>
      <c r="P1873" s="10"/>
      <c r="Q1873" s="10">
        <v>0</v>
      </c>
      <c r="R1873" s="10">
        <v>20800</v>
      </c>
      <c r="S1873" s="10"/>
      <c r="T1873" s="10">
        <v>62218</v>
      </c>
      <c r="U1873" s="10">
        <v>33000</v>
      </c>
      <c r="V1873" s="10">
        <v>40000</v>
      </c>
      <c r="W1873" s="10">
        <v>25550</v>
      </c>
      <c r="X1873" s="10">
        <v>5550</v>
      </c>
    </row>
    <row r="1874" spans="1:25" ht="16.5" customHeight="1" x14ac:dyDescent="0.25">
      <c r="A1874" s="1" t="s">
        <v>577</v>
      </c>
      <c r="B1874" s="4" t="s">
        <v>1624</v>
      </c>
      <c r="C1874" s="4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>
        <v>165</v>
      </c>
      <c r="V1874" s="2">
        <v>165</v>
      </c>
      <c r="W1874" s="2">
        <v>340</v>
      </c>
      <c r="X1874" s="2">
        <v>99</v>
      </c>
    </row>
    <row r="1875" spans="1:25" ht="16.5" customHeight="1" x14ac:dyDescent="0.25">
      <c r="A1875" s="1" t="s">
        <v>577</v>
      </c>
      <c r="B1875" s="4" t="s">
        <v>597</v>
      </c>
      <c r="C1875" s="4"/>
      <c r="D1875" s="2">
        <v>60705</v>
      </c>
      <c r="E1875" s="2">
        <v>47158</v>
      </c>
      <c r="F1875" s="2">
        <v>27521</v>
      </c>
      <c r="G1875" s="2">
        <v>14736</v>
      </c>
      <c r="H1875" s="2">
        <v>17246</v>
      </c>
      <c r="I1875" s="2">
        <v>22193</v>
      </c>
      <c r="J1875" s="2">
        <v>3312</v>
      </c>
      <c r="K1875" s="2">
        <v>6738</v>
      </c>
      <c r="L1875" s="2">
        <v>13135</v>
      </c>
      <c r="M1875" s="2">
        <v>19891</v>
      </c>
      <c r="N1875" s="2">
        <v>3166</v>
      </c>
      <c r="O1875" s="2">
        <v>6533</v>
      </c>
      <c r="P1875" s="2">
        <v>15225</v>
      </c>
      <c r="Q1875" s="2">
        <v>0</v>
      </c>
      <c r="R1875" s="2">
        <v>15190</v>
      </c>
      <c r="S1875" s="2">
        <v>13851</v>
      </c>
      <c r="T1875" s="2">
        <v>21544</v>
      </c>
      <c r="U1875" s="2">
        <v>15515</v>
      </c>
      <c r="V1875" s="2">
        <v>550</v>
      </c>
      <c r="W1875" s="2">
        <v>19286</v>
      </c>
      <c r="X1875" s="2">
        <v>8620</v>
      </c>
    </row>
    <row r="1876" spans="1:25" ht="16.5" customHeight="1" x14ac:dyDescent="0.25">
      <c r="A1876" s="1" t="s">
        <v>577</v>
      </c>
      <c r="B1876" s="4" t="s">
        <v>598</v>
      </c>
      <c r="C1876" s="4"/>
      <c r="D1876" s="2">
        <v>13040</v>
      </c>
      <c r="E1876" s="2">
        <v>2550</v>
      </c>
      <c r="F1876" s="2">
        <v>5200</v>
      </c>
      <c r="G1876" s="2">
        <v>9260</v>
      </c>
      <c r="H1876" s="2">
        <v>8334</v>
      </c>
      <c r="I1876" s="2">
        <v>23414</v>
      </c>
      <c r="J1876" s="2">
        <v>2570</v>
      </c>
      <c r="K1876" s="2">
        <v>42655</v>
      </c>
      <c r="L1876" s="2">
        <v>27530</v>
      </c>
      <c r="M1876" s="2">
        <v>22415</v>
      </c>
      <c r="N1876" s="2">
        <v>23658</v>
      </c>
      <c r="O1876" s="2">
        <v>20645</v>
      </c>
      <c r="P1876" s="2">
        <v>54960</v>
      </c>
      <c r="Q1876" s="2">
        <v>500</v>
      </c>
      <c r="R1876" s="2">
        <v>36608</v>
      </c>
      <c r="S1876" s="2">
        <v>48220</v>
      </c>
      <c r="T1876" s="2">
        <v>9000</v>
      </c>
      <c r="U1876" s="2">
        <v>47711</v>
      </c>
      <c r="V1876" s="2">
        <v>57315</v>
      </c>
      <c r="W1876" s="2">
        <v>81363</v>
      </c>
      <c r="X1876" s="2">
        <v>62925</v>
      </c>
    </row>
    <row r="1877" spans="1:25" ht="16.5" customHeight="1" x14ac:dyDescent="0.25">
      <c r="A1877" s="1" t="s">
        <v>577</v>
      </c>
      <c r="B1877" s="5" t="s">
        <v>1968</v>
      </c>
      <c r="C1877" s="5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>
        <v>2680</v>
      </c>
      <c r="S1877" s="2">
        <v>1500</v>
      </c>
      <c r="T1877" s="2">
        <v>1100</v>
      </c>
      <c r="U1877" s="2">
        <v>1570</v>
      </c>
      <c r="V1877" s="2">
        <v>1570</v>
      </c>
      <c r="W1877" s="2"/>
      <c r="X1877" s="2"/>
    </row>
    <row r="1878" spans="1:25" ht="16.5" customHeight="1" x14ac:dyDescent="0.25">
      <c r="A1878" s="1" t="s">
        <v>577</v>
      </c>
      <c r="B1878" s="5" t="s">
        <v>2928</v>
      </c>
      <c r="C1878" s="5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  <c r="V1878" s="2"/>
      <c r="W1878" s="2"/>
      <c r="X1878" s="2">
        <v>2100</v>
      </c>
    </row>
    <row r="1879" spans="1:25" s="43" customFormat="1" ht="16.5" customHeight="1" x14ac:dyDescent="0.25">
      <c r="A1879" s="3" t="s">
        <v>577</v>
      </c>
      <c r="B1879" s="5" t="s">
        <v>1410</v>
      </c>
      <c r="C1879" s="5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  <c r="P1879" s="10"/>
      <c r="Q1879" s="10"/>
      <c r="R1879" s="10"/>
      <c r="S1879" s="10"/>
      <c r="T1879" s="10">
        <v>5500</v>
      </c>
      <c r="U1879" s="10"/>
      <c r="V1879" s="10"/>
      <c r="W1879" s="10"/>
      <c r="X1879" s="10">
        <v>11000</v>
      </c>
    </row>
    <row r="1880" spans="1:25" ht="16.5" customHeight="1" x14ac:dyDescent="0.25">
      <c r="A1880" s="1" t="s">
        <v>577</v>
      </c>
      <c r="B1880" s="5" t="s">
        <v>1188</v>
      </c>
      <c r="C1880" s="5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  <c r="V1880" s="2">
        <v>1264</v>
      </c>
      <c r="W1880" s="2"/>
      <c r="X1880" s="2"/>
    </row>
    <row r="1881" spans="1:25" ht="16.5" customHeight="1" x14ac:dyDescent="0.25">
      <c r="A1881" s="1" t="s">
        <v>577</v>
      </c>
      <c r="B1881" s="4" t="s">
        <v>599</v>
      </c>
      <c r="C1881" s="4"/>
      <c r="D1881" s="2">
        <v>7790</v>
      </c>
      <c r="E1881" s="2">
        <v>8050</v>
      </c>
      <c r="F1881" s="2">
        <v>17751</v>
      </c>
      <c r="G1881" s="2">
        <v>4000</v>
      </c>
      <c r="H1881" s="2">
        <v>1280</v>
      </c>
      <c r="I1881" s="2">
        <v>1530</v>
      </c>
      <c r="J1881" s="2">
        <v>220</v>
      </c>
      <c r="K1881" s="2">
        <v>480</v>
      </c>
      <c r="L1881" s="2">
        <v>4044</v>
      </c>
      <c r="M1881" s="2"/>
      <c r="N1881" s="2">
        <v>50</v>
      </c>
      <c r="O1881" s="2"/>
      <c r="P1881" s="2"/>
      <c r="Q1881" s="2">
        <v>2004</v>
      </c>
      <c r="R1881" s="2">
        <v>502</v>
      </c>
      <c r="S1881" s="2"/>
      <c r="T1881" s="2">
        <v>550</v>
      </c>
      <c r="U1881" s="2">
        <v>113</v>
      </c>
      <c r="V1881" s="2">
        <v>71</v>
      </c>
      <c r="W1881" s="2">
        <v>90</v>
      </c>
      <c r="X1881" s="2">
        <v>50</v>
      </c>
    </row>
    <row r="1882" spans="1:25" ht="16.5" customHeight="1" x14ac:dyDescent="0.25">
      <c r="A1882" s="1" t="s">
        <v>577</v>
      </c>
      <c r="B1882" s="4" t="s">
        <v>600</v>
      </c>
      <c r="C1882" s="4"/>
      <c r="D1882" s="2"/>
      <c r="E1882" s="2"/>
      <c r="F1882" s="2"/>
      <c r="G1882" s="2"/>
      <c r="H1882" s="2"/>
      <c r="I1882" s="2"/>
      <c r="J1882" s="2"/>
      <c r="K1882" s="2"/>
      <c r="L1882" s="2"/>
      <c r="M1882" s="2">
        <v>3960</v>
      </c>
      <c r="N1882" s="2"/>
      <c r="O1882" s="2"/>
      <c r="P1882" s="2"/>
      <c r="Q1882" s="2">
        <v>0</v>
      </c>
      <c r="R1882" s="2"/>
      <c r="S1882" s="2"/>
      <c r="T1882" s="2"/>
      <c r="U1882" s="2"/>
      <c r="V1882" s="2"/>
      <c r="W1882" s="2"/>
      <c r="X1882" s="2"/>
    </row>
    <row r="1883" spans="1:25" ht="16.5" customHeight="1" x14ac:dyDescent="0.25">
      <c r="A1883" s="1" t="s">
        <v>577</v>
      </c>
      <c r="B1883" s="5" t="s">
        <v>2297</v>
      </c>
      <c r="C1883" s="5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  <c r="V1883" s="2">
        <v>61</v>
      </c>
      <c r="W1883" s="2"/>
      <c r="X1883" s="2"/>
    </row>
    <row r="1884" spans="1:25" ht="16.5" customHeight="1" x14ac:dyDescent="0.25">
      <c r="A1884" s="7" t="s">
        <v>970</v>
      </c>
      <c r="B1884" s="7" t="s">
        <v>970</v>
      </c>
      <c r="C1884" s="7"/>
      <c r="D1884" s="9">
        <f t="shared" ref="D1884:U1884" si="54">SUM(D1838:D1883)</f>
        <v>291926</v>
      </c>
      <c r="E1884" s="9">
        <f t="shared" si="54"/>
        <v>242753</v>
      </c>
      <c r="F1884" s="9">
        <f t="shared" si="54"/>
        <v>210792</v>
      </c>
      <c r="G1884" s="9">
        <f t="shared" si="54"/>
        <v>137855</v>
      </c>
      <c r="H1884" s="9">
        <f t="shared" si="54"/>
        <v>250204</v>
      </c>
      <c r="I1884" s="9">
        <f t="shared" si="54"/>
        <v>448099</v>
      </c>
      <c r="J1884" s="9">
        <f t="shared" si="54"/>
        <v>21846</v>
      </c>
      <c r="K1884" s="9">
        <f t="shared" si="54"/>
        <v>397627</v>
      </c>
      <c r="L1884" s="9">
        <f t="shared" si="54"/>
        <v>577130</v>
      </c>
      <c r="M1884" s="9">
        <f t="shared" si="54"/>
        <v>454011</v>
      </c>
      <c r="N1884" s="9">
        <f t="shared" si="54"/>
        <v>558007</v>
      </c>
      <c r="O1884" s="9">
        <f t="shared" si="54"/>
        <v>230341</v>
      </c>
      <c r="P1884" s="9">
        <f t="shared" si="54"/>
        <v>312349</v>
      </c>
      <c r="Q1884" s="9">
        <f t="shared" si="54"/>
        <v>165340</v>
      </c>
      <c r="R1884" s="9">
        <f t="shared" si="54"/>
        <v>408851</v>
      </c>
      <c r="S1884" s="9">
        <f t="shared" si="54"/>
        <v>324156</v>
      </c>
      <c r="T1884" s="9">
        <f t="shared" si="54"/>
        <v>514967</v>
      </c>
      <c r="U1884" s="9">
        <f t="shared" si="54"/>
        <v>579966</v>
      </c>
      <c r="V1884" s="9">
        <f t="shared" ref="V1884" si="55">SUM(V1838:V1883)</f>
        <v>667521</v>
      </c>
      <c r="W1884" s="9">
        <f>SUM(W1838:W1883)</f>
        <v>711610</v>
      </c>
      <c r="X1884" s="9">
        <f>SUM(X1838:X1883)</f>
        <v>884497</v>
      </c>
      <c r="Y1884" s="6" t="s">
        <v>936</v>
      </c>
    </row>
    <row r="1885" spans="1:25" s="43" customFormat="1" ht="16.5" customHeight="1" x14ac:dyDescent="0.25">
      <c r="A1885" s="3" t="s">
        <v>605</v>
      </c>
      <c r="B1885" s="3" t="s">
        <v>2926</v>
      </c>
      <c r="C1885" s="3"/>
      <c r="D1885" s="12"/>
      <c r="E1885" s="12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  <c r="Q1885" s="12"/>
      <c r="R1885" s="12"/>
      <c r="S1885" s="12"/>
      <c r="T1885" s="12"/>
      <c r="U1885" s="12"/>
      <c r="V1885" s="12"/>
      <c r="W1885" s="12"/>
      <c r="X1885" s="12">
        <v>1</v>
      </c>
      <c r="Y1885" s="44"/>
    </row>
    <row r="1886" spans="1:25" s="43" customFormat="1" ht="16.5" customHeight="1" x14ac:dyDescent="0.25">
      <c r="A1886" s="3" t="s">
        <v>605</v>
      </c>
      <c r="B1886" s="3" t="s">
        <v>2925</v>
      </c>
      <c r="C1886" s="3"/>
      <c r="D1886" s="12"/>
      <c r="E1886" s="12"/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  <c r="Q1886" s="12"/>
      <c r="R1886" s="12"/>
      <c r="S1886" s="12"/>
      <c r="T1886" s="12"/>
      <c r="U1886" s="12"/>
      <c r="V1886" s="12"/>
      <c r="W1886" s="12"/>
      <c r="X1886" s="12">
        <v>1</v>
      </c>
      <c r="Y1886" s="44"/>
    </row>
    <row r="1887" spans="1:25" s="43" customFormat="1" ht="16.5" customHeight="1" x14ac:dyDescent="0.25">
      <c r="A1887" s="3" t="s">
        <v>605</v>
      </c>
      <c r="B1887" s="3" t="s">
        <v>1411</v>
      </c>
      <c r="C1887" s="3"/>
      <c r="D1887" s="12"/>
      <c r="E1887" s="12"/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  <c r="Q1887" s="12"/>
      <c r="R1887" s="12"/>
      <c r="S1887" s="12">
        <v>185</v>
      </c>
      <c r="T1887" s="12">
        <v>157</v>
      </c>
      <c r="U1887" s="12"/>
      <c r="V1887" s="12"/>
      <c r="W1887" s="12"/>
      <c r="X1887" s="12"/>
      <c r="Y1887" s="44"/>
    </row>
    <row r="1888" spans="1:25" ht="16.5" customHeight="1" x14ac:dyDescent="0.25">
      <c r="A1888" s="1" t="s">
        <v>605</v>
      </c>
      <c r="B1888" s="3" t="s">
        <v>1412</v>
      </c>
      <c r="C1888" s="3"/>
      <c r="D1888" s="12"/>
      <c r="E1888" s="12"/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  <c r="Q1888" s="12"/>
      <c r="R1888" s="12"/>
      <c r="S1888" s="12">
        <v>276</v>
      </c>
      <c r="T1888" s="12">
        <v>129</v>
      </c>
      <c r="U1888" s="12"/>
      <c r="V1888" s="12">
        <v>70</v>
      </c>
      <c r="W1888" s="12"/>
      <c r="X1888" s="12"/>
      <c r="Y1888" s="41"/>
    </row>
    <row r="1889" spans="1:25" s="43" customFormat="1" ht="16.5" customHeight="1" x14ac:dyDescent="0.25">
      <c r="A1889" s="3" t="s">
        <v>605</v>
      </c>
      <c r="B1889" s="3" t="s">
        <v>1413</v>
      </c>
      <c r="C1889" s="3"/>
      <c r="D1889" s="12"/>
      <c r="E1889" s="12"/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  <c r="Q1889" s="12"/>
      <c r="R1889" s="12"/>
      <c r="S1889" s="12">
        <v>276</v>
      </c>
      <c r="T1889" s="12">
        <v>130</v>
      </c>
      <c r="U1889" s="12"/>
      <c r="V1889" s="12"/>
      <c r="W1889" s="12"/>
      <c r="X1889" s="12"/>
      <c r="Y1889" s="44"/>
    </row>
    <row r="1890" spans="1:25" ht="16.5" customHeight="1" x14ac:dyDescent="0.25">
      <c r="A1890" s="1" t="s">
        <v>605</v>
      </c>
      <c r="B1890" s="3" t="s">
        <v>1415</v>
      </c>
      <c r="C1890" s="3"/>
      <c r="D1890" s="12"/>
      <c r="E1890" s="12"/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  <c r="Q1890" s="12"/>
      <c r="R1890" s="12"/>
      <c r="S1890" s="12"/>
      <c r="T1890" s="12">
        <v>34</v>
      </c>
      <c r="U1890" s="12"/>
      <c r="V1890" s="12">
        <v>25</v>
      </c>
      <c r="W1890" s="12"/>
      <c r="X1890" s="12"/>
      <c r="Y1890" s="41"/>
    </row>
    <row r="1891" spans="1:25" ht="16.5" customHeight="1" x14ac:dyDescent="0.25">
      <c r="A1891" s="1" t="s">
        <v>605</v>
      </c>
      <c r="B1891" s="3" t="s">
        <v>2299</v>
      </c>
      <c r="C1891" s="5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  <c r="V1891" s="51">
        <v>4800</v>
      </c>
      <c r="W1891" s="10">
        <v>4042</v>
      </c>
      <c r="X1891" s="10"/>
      <c r="Y1891" s="41"/>
    </row>
    <row r="1892" spans="1:25" ht="16.5" customHeight="1" x14ac:dyDescent="0.25">
      <c r="A1892" s="1" t="s">
        <v>605</v>
      </c>
      <c r="B1892" s="3" t="s">
        <v>2895</v>
      </c>
      <c r="C1892" s="5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  <c r="V1892" s="51"/>
      <c r="W1892" s="10"/>
      <c r="X1892" s="10">
        <v>9839</v>
      </c>
      <c r="Y1892" s="41"/>
    </row>
    <row r="1893" spans="1:25" ht="16.5" customHeight="1" x14ac:dyDescent="0.25">
      <c r="A1893" s="1" t="s">
        <v>605</v>
      </c>
      <c r="B1893" s="3" t="s">
        <v>2896</v>
      </c>
      <c r="C1893" s="5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  <c r="V1893" s="51"/>
      <c r="W1893" s="10"/>
      <c r="X1893" s="10">
        <v>9136</v>
      </c>
      <c r="Y1893" s="41"/>
    </row>
    <row r="1894" spans="1:25" ht="16.5" customHeight="1" x14ac:dyDescent="0.25">
      <c r="A1894" s="1" t="s">
        <v>605</v>
      </c>
      <c r="B1894" s="3" t="s">
        <v>2898</v>
      </c>
      <c r="C1894" s="5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  <c r="V1894" s="51"/>
      <c r="W1894" s="10"/>
      <c r="X1894" s="10">
        <v>8029</v>
      </c>
      <c r="Y1894" s="41"/>
    </row>
    <row r="1895" spans="1:25" s="43" customFormat="1" ht="16.5" customHeight="1" x14ac:dyDescent="0.25">
      <c r="A1895" s="1" t="s">
        <v>605</v>
      </c>
      <c r="B1895" s="3" t="s">
        <v>1414</v>
      </c>
      <c r="C1895" s="3"/>
      <c r="D1895" s="12"/>
      <c r="E1895" s="12"/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  <c r="Q1895" s="12"/>
      <c r="R1895" s="12"/>
      <c r="S1895" s="12">
        <v>268</v>
      </c>
      <c r="T1895" s="12">
        <v>228</v>
      </c>
      <c r="U1895" s="12"/>
      <c r="V1895" s="12"/>
      <c r="W1895" s="10"/>
      <c r="X1895" s="10"/>
    </row>
    <row r="1896" spans="1:25" ht="16.5" customHeight="1" x14ac:dyDescent="0.25">
      <c r="A1896" s="1" t="s">
        <v>605</v>
      </c>
      <c r="B1896" s="3" t="s">
        <v>2300</v>
      </c>
      <c r="C1896" s="5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  <c r="V1896" s="51">
        <v>89833</v>
      </c>
      <c r="W1896" s="10">
        <v>84731</v>
      </c>
      <c r="X1896" s="10">
        <v>7708</v>
      </c>
    </row>
    <row r="1897" spans="1:25" ht="16.5" customHeight="1" x14ac:dyDescent="0.25">
      <c r="A1897" s="3" t="s">
        <v>605</v>
      </c>
      <c r="B1897" s="3" t="s">
        <v>1794</v>
      </c>
      <c r="C1897" s="3" t="s">
        <v>1416</v>
      </c>
      <c r="D1897" s="10"/>
      <c r="E1897" s="10"/>
      <c r="F1897" s="10"/>
      <c r="G1897" s="10"/>
      <c r="H1897" s="10"/>
      <c r="I1897" s="10"/>
      <c r="J1897" s="10"/>
      <c r="K1897" s="10"/>
      <c r="L1897" s="10"/>
      <c r="M1897" s="10"/>
      <c r="N1897" s="10"/>
      <c r="O1897" s="10"/>
      <c r="P1897" s="10"/>
      <c r="Q1897" s="10"/>
      <c r="R1897" s="10">
        <v>24375</v>
      </c>
      <c r="S1897" s="10">
        <v>44498</v>
      </c>
      <c r="T1897" s="12">
        <v>49391</v>
      </c>
      <c r="U1897" s="10"/>
      <c r="V1897" s="10">
        <v>19695</v>
      </c>
      <c r="W1897" s="10">
        <v>1161</v>
      </c>
      <c r="X1897" s="10">
        <v>14578</v>
      </c>
      <c r="Y1897" s="41"/>
    </row>
    <row r="1898" spans="1:25" ht="16.5" customHeight="1" x14ac:dyDescent="0.25">
      <c r="A1898" s="1" t="s">
        <v>605</v>
      </c>
      <c r="B1898" s="3" t="s">
        <v>1791</v>
      </c>
      <c r="C1898" s="5" t="s">
        <v>1969</v>
      </c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>
        <v>10700</v>
      </c>
      <c r="O1898" s="2">
        <v>9000</v>
      </c>
      <c r="P1898" s="2">
        <v>15392</v>
      </c>
      <c r="Q1898" s="2">
        <v>0</v>
      </c>
      <c r="R1898" s="2">
        <v>2173</v>
      </c>
      <c r="S1898" s="2">
        <v>7656</v>
      </c>
      <c r="T1898" s="2">
        <v>7070</v>
      </c>
      <c r="U1898" s="2"/>
      <c r="V1898" s="2">
        <v>3815</v>
      </c>
      <c r="W1898" s="2">
        <v>1473</v>
      </c>
      <c r="X1898" s="2">
        <v>6957</v>
      </c>
      <c r="Y1898" s="41"/>
    </row>
    <row r="1899" spans="1:25" ht="16.5" customHeight="1" x14ac:dyDescent="0.25">
      <c r="A1899" s="1" t="s">
        <v>605</v>
      </c>
      <c r="B1899" s="3" t="s">
        <v>2301</v>
      </c>
      <c r="C1899" s="5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  <c r="V1899" s="51">
        <v>10038</v>
      </c>
      <c r="W1899" s="2">
        <v>9567</v>
      </c>
      <c r="X1899" s="2">
        <v>21994</v>
      </c>
    </row>
    <row r="1900" spans="1:25" ht="16.5" customHeight="1" x14ac:dyDescent="0.25">
      <c r="A1900" s="1" t="s">
        <v>605</v>
      </c>
      <c r="B1900" s="3" t="s">
        <v>1793</v>
      </c>
      <c r="C1900" s="5" t="s">
        <v>1970</v>
      </c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>
        <v>17030</v>
      </c>
      <c r="Q1900" s="2">
        <v>0</v>
      </c>
      <c r="R1900" s="2">
        <v>12675</v>
      </c>
      <c r="S1900" s="2">
        <v>3730</v>
      </c>
      <c r="T1900" s="2">
        <v>160</v>
      </c>
      <c r="U1900" s="2"/>
      <c r="V1900" s="2">
        <v>59</v>
      </c>
      <c r="W1900" s="2">
        <v>24</v>
      </c>
      <c r="X1900" s="2">
        <v>90</v>
      </c>
    </row>
    <row r="1901" spans="1:25" ht="16.5" customHeight="1" x14ac:dyDescent="0.25">
      <c r="A1901" s="1" t="s">
        <v>605</v>
      </c>
      <c r="B1901" s="3" t="s">
        <v>1792</v>
      </c>
      <c r="C1901" s="5" t="s">
        <v>1971</v>
      </c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>
        <v>7000</v>
      </c>
      <c r="O1901" s="2">
        <v>6000</v>
      </c>
      <c r="P1901" s="2">
        <v>23319</v>
      </c>
      <c r="Q1901" s="2">
        <v>0</v>
      </c>
      <c r="R1901" s="2">
        <v>22380</v>
      </c>
      <c r="S1901" s="2">
        <v>17329</v>
      </c>
      <c r="T1901" s="2">
        <v>19717</v>
      </c>
      <c r="U1901" s="2"/>
      <c r="V1901" s="2">
        <v>1960</v>
      </c>
      <c r="W1901" s="2">
        <v>52</v>
      </c>
      <c r="X1901" s="2">
        <v>381</v>
      </c>
    </row>
    <row r="1902" spans="1:25" ht="16.5" customHeight="1" x14ac:dyDescent="0.25">
      <c r="A1902" s="1" t="s">
        <v>605</v>
      </c>
      <c r="B1902" s="3" t="s">
        <v>606</v>
      </c>
      <c r="C1902" s="5"/>
      <c r="D1902" s="2"/>
      <c r="E1902" s="2"/>
      <c r="F1902" s="2"/>
      <c r="G1902" s="2"/>
      <c r="H1902" s="2"/>
      <c r="I1902" s="2"/>
      <c r="J1902" s="2">
        <v>2259</v>
      </c>
      <c r="K1902" s="2"/>
      <c r="L1902" s="2">
        <v>8914</v>
      </c>
      <c r="M1902" s="2"/>
      <c r="N1902" s="2"/>
      <c r="O1902" s="2"/>
      <c r="P1902" s="2"/>
      <c r="Q1902" s="2">
        <v>0</v>
      </c>
      <c r="R1902" s="2"/>
      <c r="S1902" s="2"/>
      <c r="T1902" s="2"/>
      <c r="U1902" s="2"/>
      <c r="V1902" s="2"/>
      <c r="W1902" s="2"/>
      <c r="X1902" s="2"/>
    </row>
    <row r="1903" spans="1:25" ht="16.5" customHeight="1" x14ac:dyDescent="0.25">
      <c r="A1903" s="1" t="s">
        <v>605</v>
      </c>
      <c r="B1903" s="3" t="s">
        <v>607</v>
      </c>
      <c r="C1903" s="5"/>
      <c r="D1903" s="2"/>
      <c r="E1903" s="2">
        <v>520</v>
      </c>
      <c r="F1903" s="2"/>
      <c r="G1903" s="2"/>
      <c r="H1903" s="2">
        <v>7091</v>
      </c>
      <c r="I1903" s="2"/>
      <c r="J1903" s="2"/>
      <c r="K1903" s="2"/>
      <c r="L1903" s="2"/>
      <c r="M1903" s="2"/>
      <c r="N1903" s="2"/>
      <c r="O1903" s="2"/>
      <c r="P1903" s="2"/>
      <c r="Q1903" s="2">
        <v>0</v>
      </c>
      <c r="R1903" s="2"/>
      <c r="S1903" s="2"/>
      <c r="T1903" s="2"/>
      <c r="U1903" s="2"/>
      <c r="V1903" s="2"/>
      <c r="W1903" s="2"/>
      <c r="X1903" s="2"/>
    </row>
    <row r="1904" spans="1:25" ht="16.5" customHeight="1" x14ac:dyDescent="0.25">
      <c r="A1904" s="1" t="s">
        <v>605</v>
      </c>
      <c r="B1904" s="3" t="s">
        <v>610</v>
      </c>
      <c r="C1904" s="5"/>
      <c r="D1904" s="2"/>
      <c r="E1904" s="2"/>
      <c r="F1904" s="2"/>
      <c r="G1904" s="2"/>
      <c r="H1904" s="2"/>
      <c r="I1904" s="2"/>
      <c r="J1904" s="2"/>
      <c r="K1904" s="2"/>
      <c r="L1904" s="2"/>
      <c r="M1904" s="2">
        <v>8887</v>
      </c>
      <c r="N1904" s="2">
        <v>20692</v>
      </c>
      <c r="O1904" s="2"/>
      <c r="P1904" s="2"/>
      <c r="Q1904" s="2">
        <v>0</v>
      </c>
      <c r="R1904" s="2"/>
      <c r="S1904" s="2"/>
      <c r="T1904" s="2"/>
      <c r="U1904" s="2"/>
      <c r="V1904" s="2"/>
      <c r="W1904" s="2"/>
      <c r="X1904" s="2"/>
    </row>
    <row r="1905" spans="1:24" s="43" customFormat="1" ht="16.5" customHeight="1" x14ac:dyDescent="0.25">
      <c r="A1905" s="3" t="s">
        <v>605</v>
      </c>
      <c r="B1905" s="3" t="s">
        <v>1795</v>
      </c>
      <c r="C1905" s="5"/>
      <c r="D1905" s="10"/>
      <c r="E1905" s="10"/>
      <c r="F1905" s="10"/>
      <c r="G1905" s="10"/>
      <c r="H1905" s="10"/>
      <c r="I1905" s="10"/>
      <c r="J1905" s="10"/>
      <c r="K1905" s="10"/>
      <c r="L1905" s="10"/>
      <c r="M1905" s="10"/>
      <c r="N1905" s="10"/>
      <c r="O1905" s="10">
        <v>380</v>
      </c>
      <c r="P1905" s="10"/>
      <c r="Q1905" s="10">
        <v>0</v>
      </c>
      <c r="R1905" s="10"/>
      <c r="S1905" s="10"/>
      <c r="T1905" s="10"/>
      <c r="U1905" s="10"/>
      <c r="V1905" s="10"/>
      <c r="W1905" s="10"/>
      <c r="X1905" s="10"/>
    </row>
    <row r="1906" spans="1:24" ht="16.5" customHeight="1" x14ac:dyDescent="0.25">
      <c r="A1906" s="1" t="s">
        <v>605</v>
      </c>
      <c r="B1906" s="3" t="s">
        <v>612</v>
      </c>
      <c r="C1906" s="5"/>
      <c r="D1906" s="2">
        <v>7774</v>
      </c>
      <c r="E1906" s="2">
        <v>7726</v>
      </c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>
        <v>0</v>
      </c>
      <c r="R1906" s="2"/>
      <c r="S1906" s="2"/>
      <c r="T1906" s="2"/>
      <c r="U1906" s="2"/>
      <c r="V1906" s="2"/>
      <c r="W1906" s="2"/>
      <c r="X1906" s="2"/>
    </row>
    <row r="1907" spans="1:24" ht="16.5" customHeight="1" x14ac:dyDescent="0.25">
      <c r="A1907" s="1" t="s">
        <v>605</v>
      </c>
      <c r="B1907" s="3" t="s">
        <v>613</v>
      </c>
      <c r="C1907" s="5"/>
      <c r="D1907" s="2"/>
      <c r="E1907" s="2">
        <v>2590</v>
      </c>
      <c r="F1907" s="2">
        <v>7786</v>
      </c>
      <c r="G1907" s="2">
        <v>1553</v>
      </c>
      <c r="H1907" s="2">
        <v>5067</v>
      </c>
      <c r="I1907" s="2"/>
      <c r="J1907" s="2"/>
      <c r="K1907" s="2"/>
      <c r="L1907" s="2"/>
      <c r="M1907" s="2"/>
      <c r="N1907" s="2">
        <v>1480</v>
      </c>
      <c r="O1907" s="2"/>
      <c r="P1907" s="2"/>
      <c r="Q1907" s="2">
        <v>0</v>
      </c>
      <c r="R1907" s="2"/>
      <c r="S1907" s="2">
        <v>10531</v>
      </c>
      <c r="T1907" s="2">
        <v>1638</v>
      </c>
      <c r="U1907" s="2"/>
      <c r="V1907" s="2">
        <v>9780</v>
      </c>
      <c r="W1907" s="2">
        <v>33592</v>
      </c>
      <c r="X1907" s="2">
        <v>27963</v>
      </c>
    </row>
    <row r="1908" spans="1:24" ht="16.5" customHeight="1" x14ac:dyDescent="0.25">
      <c r="A1908" s="1" t="s">
        <v>605</v>
      </c>
      <c r="B1908" s="3" t="s">
        <v>608</v>
      </c>
      <c r="C1908" s="5"/>
      <c r="D1908" s="2">
        <v>1000</v>
      </c>
      <c r="E1908" s="2">
        <v>1000</v>
      </c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>
        <v>0</v>
      </c>
      <c r="R1908" s="2"/>
      <c r="S1908" s="2"/>
      <c r="T1908" s="2"/>
      <c r="U1908" s="2"/>
      <c r="V1908" s="2"/>
      <c r="W1908" s="2"/>
      <c r="X1908" s="2"/>
    </row>
    <row r="1909" spans="1:24" ht="16.5" customHeight="1" x14ac:dyDescent="0.25">
      <c r="A1909" s="1" t="s">
        <v>605</v>
      </c>
      <c r="B1909" s="3" t="s">
        <v>609</v>
      </c>
      <c r="C1909" s="5"/>
      <c r="D1909" s="2">
        <v>4500</v>
      </c>
      <c r="E1909" s="2">
        <v>3500</v>
      </c>
      <c r="F1909" s="2">
        <v>3300</v>
      </c>
      <c r="G1909" s="2">
        <v>3300</v>
      </c>
      <c r="H1909" s="2"/>
      <c r="I1909" s="2"/>
      <c r="J1909" s="2">
        <v>238</v>
      </c>
      <c r="K1909" s="2"/>
      <c r="L1909" s="2"/>
      <c r="M1909" s="2"/>
      <c r="N1909" s="2"/>
      <c r="O1909" s="2"/>
      <c r="P1909" s="2"/>
      <c r="Q1909" s="2">
        <v>0</v>
      </c>
      <c r="R1909" s="2"/>
      <c r="S1909" s="2"/>
      <c r="T1909" s="2"/>
      <c r="U1909" s="2"/>
      <c r="V1909" s="2"/>
      <c r="W1909" s="2"/>
      <c r="X1909" s="2"/>
    </row>
    <row r="1910" spans="1:24" ht="16.5" customHeight="1" x14ac:dyDescent="0.25">
      <c r="A1910" s="1" t="s">
        <v>605</v>
      </c>
      <c r="B1910" s="3" t="s">
        <v>611</v>
      </c>
      <c r="C1910" s="5"/>
      <c r="D1910" s="2"/>
      <c r="E1910" s="2"/>
      <c r="F1910" s="2">
        <v>474</v>
      </c>
      <c r="G1910" s="2">
        <v>8899</v>
      </c>
      <c r="H1910" s="2">
        <v>9921</v>
      </c>
      <c r="I1910" s="2"/>
      <c r="J1910" s="2"/>
      <c r="K1910" s="2"/>
      <c r="L1910" s="2"/>
      <c r="M1910" s="2"/>
      <c r="N1910" s="2"/>
      <c r="O1910" s="2"/>
      <c r="P1910" s="2"/>
      <c r="Q1910" s="2">
        <v>0</v>
      </c>
      <c r="R1910" s="2"/>
      <c r="S1910" s="2"/>
      <c r="T1910" s="2"/>
      <c r="U1910" s="2"/>
      <c r="V1910" s="2"/>
      <c r="W1910" s="2"/>
      <c r="X1910" s="2"/>
    </row>
    <row r="1911" spans="1:24" s="43" customFormat="1" ht="16.5" customHeight="1" x14ac:dyDescent="0.25">
      <c r="A1911" s="3" t="s">
        <v>605</v>
      </c>
      <c r="B1911" s="3" t="s">
        <v>1417</v>
      </c>
      <c r="C1911" s="5"/>
      <c r="D1911" s="10"/>
      <c r="E1911" s="10"/>
      <c r="F1911" s="10"/>
      <c r="G1911" s="10"/>
      <c r="H1911" s="10"/>
      <c r="I1911" s="10"/>
      <c r="J1911" s="10"/>
      <c r="K1911" s="10"/>
      <c r="L1911" s="10"/>
      <c r="M1911" s="10"/>
      <c r="N1911" s="10"/>
      <c r="O1911" s="10"/>
      <c r="P1911" s="10"/>
      <c r="Q1911" s="10"/>
      <c r="R1911" s="10"/>
      <c r="S1911" s="10"/>
      <c r="T1911" s="10">
        <v>5412</v>
      </c>
      <c r="U1911" s="10"/>
      <c r="V1911" s="10"/>
      <c r="W1911" s="10"/>
      <c r="X1911" s="10"/>
    </row>
    <row r="1912" spans="1:24" s="43" customFormat="1" ht="16.5" customHeight="1" x14ac:dyDescent="0.25">
      <c r="A1912" s="3" t="s">
        <v>605</v>
      </c>
      <c r="B1912" s="3" t="s">
        <v>2908</v>
      </c>
      <c r="C1912" s="5"/>
      <c r="D1912" s="10"/>
      <c r="E1912" s="10"/>
      <c r="F1912" s="10"/>
      <c r="G1912" s="10"/>
      <c r="H1912" s="10"/>
      <c r="I1912" s="10"/>
      <c r="J1912" s="10"/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>
        <v>3484</v>
      </c>
    </row>
    <row r="1913" spans="1:24" s="43" customFormat="1" ht="16.5" customHeight="1" x14ac:dyDescent="0.25">
      <c r="A1913" s="3" t="s">
        <v>605</v>
      </c>
      <c r="B1913" s="3" t="s">
        <v>2919</v>
      </c>
      <c r="C1913" s="5"/>
      <c r="D1913" s="10"/>
      <c r="E1913" s="10"/>
      <c r="F1913" s="10"/>
      <c r="G1913" s="10"/>
      <c r="H1913" s="10"/>
      <c r="I1913" s="10"/>
      <c r="J1913" s="10"/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>
        <v>50</v>
      </c>
    </row>
    <row r="1914" spans="1:24" s="43" customFormat="1" ht="16.5" customHeight="1" x14ac:dyDescent="0.25">
      <c r="A1914" s="3" t="s">
        <v>605</v>
      </c>
      <c r="B1914" s="3" t="s">
        <v>2924</v>
      </c>
      <c r="C1914" s="5"/>
      <c r="D1914" s="10"/>
      <c r="E1914" s="10"/>
      <c r="F1914" s="10"/>
      <c r="G1914" s="10"/>
      <c r="H1914" s="10"/>
      <c r="I1914" s="10"/>
      <c r="J1914" s="10"/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>
        <v>15</v>
      </c>
    </row>
    <row r="1915" spans="1:24" s="43" customFormat="1" ht="16.5" customHeight="1" x14ac:dyDescent="0.25">
      <c r="A1915" s="3" t="s">
        <v>605</v>
      </c>
      <c r="B1915" s="3" t="s">
        <v>2891</v>
      </c>
      <c r="C1915" s="5"/>
      <c r="D1915" s="10"/>
      <c r="E1915" s="10"/>
      <c r="F1915" s="10"/>
      <c r="G1915" s="10"/>
      <c r="H1915" s="10"/>
      <c r="I1915" s="10"/>
      <c r="J1915" s="10"/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>
        <v>17737</v>
      </c>
    </row>
    <row r="1916" spans="1:24" s="43" customFormat="1" ht="16.5" customHeight="1" x14ac:dyDescent="0.25">
      <c r="A1916" s="3" t="s">
        <v>605</v>
      </c>
      <c r="B1916" s="3" t="s">
        <v>2892</v>
      </c>
      <c r="C1916" s="5"/>
      <c r="D1916" s="10"/>
      <c r="E1916" s="10"/>
      <c r="F1916" s="10"/>
      <c r="G1916" s="10"/>
      <c r="H1916" s="10"/>
      <c r="I1916" s="10"/>
      <c r="J1916" s="10"/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>
        <v>14805</v>
      </c>
    </row>
    <row r="1917" spans="1:24" ht="16.5" customHeight="1" x14ac:dyDescent="0.25">
      <c r="A1917" s="3" t="s">
        <v>605</v>
      </c>
      <c r="B1917" s="3" t="s">
        <v>2302</v>
      </c>
      <c r="C1917" s="5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  <c r="V1917" s="51">
        <v>34</v>
      </c>
      <c r="W1917" s="51"/>
      <c r="X1917" s="51"/>
    </row>
    <row r="1918" spans="1:24" ht="16.5" customHeight="1" x14ac:dyDescent="0.25">
      <c r="A1918" s="1" t="s">
        <v>605</v>
      </c>
      <c r="B1918" s="3" t="s">
        <v>2303</v>
      </c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  <c r="V1918" s="51">
        <v>37</v>
      </c>
      <c r="W1918" s="51"/>
      <c r="X1918" s="51"/>
    </row>
    <row r="1919" spans="1:24" ht="16.5" customHeight="1" x14ac:dyDescent="0.25">
      <c r="A1919" s="1" t="s">
        <v>605</v>
      </c>
      <c r="B1919" s="3" t="s">
        <v>1418</v>
      </c>
      <c r="C1919" s="5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>
        <v>10</v>
      </c>
      <c r="U1919" s="2"/>
      <c r="V1919" s="2"/>
      <c r="W1919" s="2"/>
      <c r="X1919" s="2">
        <v>7253</v>
      </c>
    </row>
    <row r="1920" spans="1:24" s="49" customFormat="1" ht="16.5" customHeight="1" x14ac:dyDescent="0.25">
      <c r="A1920" s="1" t="s">
        <v>605</v>
      </c>
      <c r="B1920" s="3" t="s">
        <v>1419</v>
      </c>
      <c r="C1920" s="5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>
        <v>10</v>
      </c>
      <c r="U1920" s="2"/>
      <c r="V1920" s="2">
        <v>10</v>
      </c>
      <c r="W1920" s="2"/>
      <c r="X1920" s="2"/>
    </row>
    <row r="1921" spans="1:24" s="49" customFormat="1" ht="16.5" customHeight="1" x14ac:dyDescent="0.25">
      <c r="A1921" s="1" t="s">
        <v>605</v>
      </c>
      <c r="B1921" s="3" t="s">
        <v>2910</v>
      </c>
      <c r="C1921" s="5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  <c r="V1921" s="2"/>
      <c r="W1921" s="2"/>
      <c r="X1921" s="2">
        <v>2501</v>
      </c>
    </row>
    <row r="1922" spans="1:24" s="49" customFormat="1" ht="16.5" customHeight="1" x14ac:dyDescent="0.25">
      <c r="A1922" s="1" t="s">
        <v>605</v>
      </c>
      <c r="B1922" s="3" t="s">
        <v>2909</v>
      </c>
      <c r="C1922" s="5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  <c r="V1922" s="2"/>
      <c r="W1922" s="2"/>
      <c r="X1922" s="2">
        <v>2550</v>
      </c>
    </row>
    <row r="1923" spans="1:24" s="49" customFormat="1" ht="16.5" customHeight="1" x14ac:dyDescent="0.25">
      <c r="A1923" s="1" t="s">
        <v>605</v>
      </c>
      <c r="B1923" s="3" t="s">
        <v>2918</v>
      </c>
      <c r="C1923" s="5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  <c r="V1923" s="2"/>
      <c r="W1923" s="2"/>
      <c r="X1923" s="2">
        <v>50</v>
      </c>
    </row>
    <row r="1924" spans="1:24" s="49" customFormat="1" ht="16.5" customHeight="1" x14ac:dyDescent="0.25">
      <c r="A1924" s="1" t="s">
        <v>605</v>
      </c>
      <c r="B1924" s="3" t="s">
        <v>2893</v>
      </c>
      <c r="C1924" s="5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  <c r="V1924" s="2"/>
      <c r="W1924" s="2"/>
      <c r="X1924" s="2">
        <v>13928</v>
      </c>
    </row>
    <row r="1925" spans="1:24" s="49" customFormat="1" ht="16.5" customHeight="1" x14ac:dyDescent="0.25">
      <c r="A1925" s="1" t="s">
        <v>605</v>
      </c>
      <c r="B1925" s="3" t="s">
        <v>2917</v>
      </c>
      <c r="C1925" s="5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  <c r="U1925" s="2"/>
      <c r="V1925" s="2"/>
      <c r="W1925" s="2"/>
      <c r="X1925" s="2">
        <v>50</v>
      </c>
    </row>
    <row r="1926" spans="1:24" s="49" customFormat="1" ht="16.5" customHeight="1" x14ac:dyDescent="0.25">
      <c r="A1926" s="1" t="s">
        <v>605</v>
      </c>
      <c r="B1926" s="3" t="s">
        <v>2897</v>
      </c>
      <c r="C1926" s="5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  <c r="V1926" s="2"/>
      <c r="W1926" s="2"/>
      <c r="X1926" s="2">
        <v>8350</v>
      </c>
    </row>
    <row r="1927" spans="1:24" s="49" customFormat="1" ht="16.5" customHeight="1" x14ac:dyDescent="0.25">
      <c r="A1927" s="1" t="s">
        <v>605</v>
      </c>
      <c r="B1927" s="3" t="s">
        <v>2920</v>
      </c>
      <c r="C1927" s="5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  <c r="V1927" s="2"/>
      <c r="W1927" s="2"/>
      <c r="X1927" s="2">
        <v>32</v>
      </c>
    </row>
    <row r="1928" spans="1:24" s="49" customFormat="1" ht="16.5" customHeight="1" x14ac:dyDescent="0.25">
      <c r="A1928" s="1" t="s">
        <v>605</v>
      </c>
      <c r="B1928" s="3" t="s">
        <v>2916</v>
      </c>
      <c r="C1928" s="5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  <c r="V1928" s="2"/>
      <c r="W1928" s="2"/>
      <c r="X1928" s="2">
        <v>53</v>
      </c>
    </row>
    <row r="1929" spans="1:24" s="49" customFormat="1" ht="16.5" customHeight="1" x14ac:dyDescent="0.25">
      <c r="A1929" s="1" t="s">
        <v>605</v>
      </c>
      <c r="B1929" s="3" t="s">
        <v>2915</v>
      </c>
      <c r="C1929" s="5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  <c r="V1929" s="2"/>
      <c r="W1929" s="2"/>
      <c r="X1929" s="2">
        <v>61</v>
      </c>
    </row>
    <row r="1930" spans="1:24" s="49" customFormat="1" ht="16.5" customHeight="1" x14ac:dyDescent="0.25">
      <c r="A1930" s="1" t="s">
        <v>605</v>
      </c>
      <c r="B1930" s="3" t="s">
        <v>2923</v>
      </c>
      <c r="C1930" s="5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  <c r="V1930" s="2"/>
      <c r="W1930" s="2"/>
      <c r="X1930" s="2">
        <v>30</v>
      </c>
    </row>
    <row r="1931" spans="1:24" s="49" customFormat="1" ht="16.5" customHeight="1" x14ac:dyDescent="0.25">
      <c r="A1931" s="1" t="s">
        <v>605</v>
      </c>
      <c r="B1931" s="3" t="s">
        <v>2922</v>
      </c>
      <c r="C1931" s="5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  <c r="V1931" s="2"/>
      <c r="W1931" s="2"/>
      <c r="X1931" s="2">
        <v>30</v>
      </c>
    </row>
    <row r="1932" spans="1:24" s="49" customFormat="1" ht="16.5" customHeight="1" x14ac:dyDescent="0.25">
      <c r="A1932" s="1" t="s">
        <v>605</v>
      </c>
      <c r="B1932" s="3" t="s">
        <v>2901</v>
      </c>
      <c r="C1932" s="5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  <c r="V1932" s="2"/>
      <c r="W1932" s="2"/>
      <c r="X1932" s="2">
        <v>6822</v>
      </c>
    </row>
    <row r="1933" spans="1:24" s="49" customFormat="1" ht="16.5" customHeight="1" x14ac:dyDescent="0.25">
      <c r="A1933" s="1" t="s">
        <v>605</v>
      </c>
      <c r="B1933" s="3" t="s">
        <v>2900</v>
      </c>
      <c r="C1933" s="5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  <c r="V1933" s="2"/>
      <c r="W1933" s="2"/>
      <c r="X1933" s="2">
        <v>6854</v>
      </c>
    </row>
    <row r="1934" spans="1:24" ht="16.5" customHeight="1" x14ac:dyDescent="0.25">
      <c r="A1934" s="1" t="s">
        <v>605</v>
      </c>
      <c r="B1934" s="3" t="s">
        <v>614</v>
      </c>
      <c r="C1934" s="5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>
        <v>2974</v>
      </c>
      <c r="O1934" s="2"/>
      <c r="P1934" s="2">
        <v>7992</v>
      </c>
      <c r="Q1934" s="2">
        <v>0</v>
      </c>
      <c r="R1934" s="2"/>
      <c r="S1934" s="2"/>
      <c r="T1934" s="2"/>
      <c r="U1934" s="2"/>
      <c r="V1934" s="2"/>
      <c r="W1934" s="2"/>
      <c r="X1934" s="2"/>
    </row>
    <row r="1935" spans="1:24" ht="16.5" customHeight="1" x14ac:dyDescent="0.25">
      <c r="A1935" s="1" t="s">
        <v>605</v>
      </c>
      <c r="B1935" s="3" t="s">
        <v>615</v>
      </c>
      <c r="C1935" s="5"/>
      <c r="D1935" s="2"/>
      <c r="E1935" s="2"/>
      <c r="F1935" s="2">
        <v>2880</v>
      </c>
      <c r="G1935" s="2">
        <v>10692</v>
      </c>
      <c r="H1935" s="2">
        <v>11991</v>
      </c>
      <c r="I1935" s="2"/>
      <c r="J1935" s="2"/>
      <c r="K1935" s="2"/>
      <c r="L1935" s="2"/>
      <c r="M1935" s="2">
        <v>3543</v>
      </c>
      <c r="N1935" s="2"/>
      <c r="O1935" s="2">
        <v>6706</v>
      </c>
      <c r="P1935" s="2"/>
      <c r="Q1935" s="2">
        <v>0</v>
      </c>
      <c r="R1935" s="2"/>
      <c r="S1935" s="2"/>
      <c r="T1935" s="2"/>
      <c r="U1935" s="2"/>
      <c r="V1935" s="2"/>
      <c r="W1935" s="2"/>
      <c r="X1935" s="2"/>
    </row>
    <row r="1936" spans="1:24" ht="16.5" customHeight="1" x14ac:dyDescent="0.25">
      <c r="A1936" s="1" t="s">
        <v>605</v>
      </c>
      <c r="B1936" s="3" t="s">
        <v>1796</v>
      </c>
      <c r="C1936" s="5"/>
      <c r="D1936" s="2"/>
      <c r="E1936" s="2"/>
      <c r="F1936" s="2"/>
      <c r="G1936" s="2"/>
      <c r="H1936" s="2"/>
      <c r="I1936" s="2"/>
      <c r="J1936" s="2"/>
      <c r="K1936" s="2"/>
      <c r="L1936" s="2"/>
      <c r="M1936" s="2">
        <v>84</v>
      </c>
      <c r="N1936" s="2"/>
      <c r="O1936" s="2"/>
      <c r="P1936" s="2">
        <v>12836</v>
      </c>
      <c r="Q1936" s="2">
        <v>0</v>
      </c>
      <c r="R1936" s="2">
        <v>5866</v>
      </c>
      <c r="S1936" s="2">
        <v>2454</v>
      </c>
      <c r="T1936" s="2"/>
      <c r="U1936" s="2"/>
      <c r="V1936" s="2"/>
      <c r="W1936" s="2"/>
      <c r="X1936" s="2">
        <v>9931</v>
      </c>
    </row>
    <row r="1937" spans="1:24" ht="16.5" customHeight="1" x14ac:dyDescent="0.25">
      <c r="A1937" s="1" t="s">
        <v>605</v>
      </c>
      <c r="B1937" s="3" t="s">
        <v>616</v>
      </c>
      <c r="C1937" s="5"/>
      <c r="D1937" s="2">
        <v>4500</v>
      </c>
      <c r="E1937" s="2"/>
      <c r="F1937" s="2"/>
      <c r="G1937" s="2"/>
      <c r="H1937" s="2"/>
      <c r="I1937" s="2"/>
      <c r="J1937" s="2"/>
      <c r="K1937" s="2">
        <v>5000</v>
      </c>
      <c r="L1937" s="2"/>
      <c r="M1937" s="2"/>
      <c r="N1937" s="2"/>
      <c r="O1937" s="2"/>
      <c r="P1937" s="2">
        <v>300</v>
      </c>
      <c r="Q1937" s="2">
        <v>0</v>
      </c>
      <c r="R1937" s="2">
        <v>3500</v>
      </c>
      <c r="S1937" s="2">
        <v>2500</v>
      </c>
      <c r="T1937" s="2">
        <v>22115</v>
      </c>
      <c r="U1937" s="2">
        <v>13979</v>
      </c>
      <c r="V1937" s="2">
        <v>3500</v>
      </c>
      <c r="W1937" s="2">
        <v>39828</v>
      </c>
      <c r="X1937" s="2">
        <v>43570</v>
      </c>
    </row>
    <row r="1938" spans="1:24" ht="16.5" customHeight="1" x14ac:dyDescent="0.25">
      <c r="A1938" s="18" t="s">
        <v>605</v>
      </c>
      <c r="B1938" s="3" t="s">
        <v>617</v>
      </c>
      <c r="C1938" s="5"/>
      <c r="D1938" s="19">
        <v>57326</v>
      </c>
      <c r="E1938" s="19">
        <v>39400</v>
      </c>
      <c r="F1938" s="19">
        <v>44268</v>
      </c>
      <c r="G1938" s="19">
        <v>10062</v>
      </c>
      <c r="H1938" s="19">
        <v>5346</v>
      </c>
      <c r="I1938" s="19">
        <v>4260</v>
      </c>
      <c r="J1938" s="19">
        <v>16207</v>
      </c>
      <c r="K1938" s="19">
        <v>15270</v>
      </c>
      <c r="L1938" s="19">
        <v>35523</v>
      </c>
      <c r="M1938" s="19">
        <v>25482</v>
      </c>
      <c r="N1938" s="19">
        <v>30161</v>
      </c>
      <c r="O1938" s="19">
        <v>31700</v>
      </c>
      <c r="P1938" s="19">
        <v>36397</v>
      </c>
      <c r="Q1938" s="19">
        <v>0</v>
      </c>
      <c r="R1938" s="19">
        <v>20956</v>
      </c>
      <c r="S1938" s="19">
        <v>14070</v>
      </c>
      <c r="T1938" s="19">
        <v>45265</v>
      </c>
      <c r="U1938" s="19">
        <v>15959</v>
      </c>
      <c r="V1938" s="19">
        <v>48472</v>
      </c>
      <c r="W1938" s="19">
        <v>36045</v>
      </c>
      <c r="X1938" s="19">
        <v>70112</v>
      </c>
    </row>
    <row r="1939" spans="1:24" s="43" customFormat="1" ht="16.5" customHeight="1" x14ac:dyDescent="0.25">
      <c r="A1939" s="3" t="s">
        <v>605</v>
      </c>
      <c r="B1939" s="3" t="s">
        <v>1797</v>
      </c>
      <c r="C1939" s="5"/>
      <c r="D1939" s="10"/>
      <c r="E1939" s="10"/>
      <c r="F1939" s="10"/>
      <c r="G1939" s="10"/>
      <c r="H1939" s="10"/>
      <c r="I1939" s="10"/>
      <c r="J1939" s="10"/>
      <c r="K1939" s="10"/>
      <c r="L1939" s="10"/>
      <c r="M1939" s="10"/>
      <c r="N1939" s="10"/>
      <c r="O1939" s="10"/>
      <c r="P1939" s="10"/>
      <c r="Q1939" s="10"/>
      <c r="R1939" s="10">
        <v>452</v>
      </c>
      <c r="S1939" s="10">
        <v>3263</v>
      </c>
      <c r="T1939" s="10">
        <v>200</v>
      </c>
      <c r="U1939" s="10"/>
      <c r="V1939" s="10"/>
      <c r="W1939" s="10"/>
      <c r="X1939" s="10"/>
    </row>
    <row r="1940" spans="1:24" s="43" customFormat="1" ht="16.5" customHeight="1" x14ac:dyDescent="0.25">
      <c r="A1940" s="3" t="s">
        <v>605</v>
      </c>
      <c r="B1940" s="3" t="s">
        <v>2304</v>
      </c>
      <c r="C1940" s="5"/>
      <c r="D1940" s="10"/>
      <c r="E1940" s="10"/>
      <c r="F1940" s="10"/>
      <c r="G1940" s="10"/>
      <c r="H1940" s="10"/>
      <c r="I1940" s="10"/>
      <c r="J1940" s="10"/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48">
        <v>49117</v>
      </c>
      <c r="W1940" s="19">
        <v>51902</v>
      </c>
      <c r="X1940" s="19">
        <v>48327</v>
      </c>
    </row>
    <row r="1941" spans="1:24" s="43" customFormat="1" ht="16.5" customHeight="1" x14ac:dyDescent="0.25">
      <c r="A1941" s="3" t="s">
        <v>605</v>
      </c>
      <c r="B1941" s="3" t="s">
        <v>1798</v>
      </c>
      <c r="C1941" s="5"/>
      <c r="D1941" s="10"/>
      <c r="E1941" s="10"/>
      <c r="F1941" s="10"/>
      <c r="G1941" s="10"/>
      <c r="H1941" s="10"/>
      <c r="I1941" s="10"/>
      <c r="J1941" s="10"/>
      <c r="K1941" s="10"/>
      <c r="L1941" s="10"/>
      <c r="M1941" s="10">
        <v>2254</v>
      </c>
      <c r="N1941" s="10"/>
      <c r="O1941" s="10">
        <v>17251</v>
      </c>
      <c r="P1941" s="10">
        <v>12836</v>
      </c>
      <c r="Q1941" s="10">
        <v>0</v>
      </c>
      <c r="R1941" s="10">
        <v>2200</v>
      </c>
      <c r="S1941" s="10">
        <v>2523</v>
      </c>
      <c r="T1941" s="10">
        <v>6807</v>
      </c>
      <c r="U1941" s="10"/>
      <c r="V1941" s="10"/>
      <c r="W1941" s="10">
        <v>24930</v>
      </c>
      <c r="X1941" s="10">
        <v>8708</v>
      </c>
    </row>
    <row r="1942" spans="1:24" s="43" customFormat="1" ht="16.5" customHeight="1" x14ac:dyDescent="0.25">
      <c r="A1942" s="3" t="s">
        <v>605</v>
      </c>
      <c r="B1942" s="3" t="s">
        <v>678</v>
      </c>
      <c r="C1942" s="5"/>
      <c r="D1942" s="10"/>
      <c r="E1942" s="10"/>
      <c r="F1942" s="10"/>
      <c r="G1942" s="10"/>
      <c r="H1942" s="10"/>
      <c r="I1942" s="10"/>
      <c r="J1942" s="10"/>
      <c r="K1942" s="10"/>
      <c r="L1942" s="10"/>
      <c r="M1942" s="10"/>
      <c r="N1942" s="10"/>
      <c r="O1942" s="10">
        <v>160</v>
      </c>
      <c r="P1942" s="10"/>
      <c r="Q1942" s="10">
        <v>0</v>
      </c>
      <c r="R1942" s="10"/>
      <c r="S1942" s="10"/>
      <c r="T1942" s="10"/>
      <c r="U1942" s="10"/>
      <c r="V1942" s="10"/>
      <c r="W1942" s="10"/>
      <c r="X1942" s="10"/>
    </row>
    <row r="1943" spans="1:24" s="43" customFormat="1" ht="16.5" customHeight="1" x14ac:dyDescent="0.25">
      <c r="A1943" s="3" t="s">
        <v>605</v>
      </c>
      <c r="B1943" s="3" t="s">
        <v>679</v>
      </c>
      <c r="C1943" s="5"/>
      <c r="D1943" s="10"/>
      <c r="E1943" s="10"/>
      <c r="F1943" s="10"/>
      <c r="G1943" s="10"/>
      <c r="H1943" s="10"/>
      <c r="I1943" s="10"/>
      <c r="J1943" s="10"/>
      <c r="K1943" s="10"/>
      <c r="L1943" s="10"/>
      <c r="M1943" s="10"/>
      <c r="N1943" s="10"/>
      <c r="O1943" s="10">
        <v>461</v>
      </c>
      <c r="P1943" s="10"/>
      <c r="Q1943" s="10">
        <v>300</v>
      </c>
      <c r="R1943" s="10"/>
      <c r="S1943" s="10"/>
      <c r="T1943" s="10"/>
      <c r="U1943" s="10"/>
      <c r="V1943" s="10"/>
      <c r="W1943" s="10"/>
      <c r="X1943" s="10"/>
    </row>
    <row r="1944" spans="1:24" s="43" customFormat="1" ht="16.5" customHeight="1" x14ac:dyDescent="0.25">
      <c r="A1944" s="3" t="s">
        <v>605</v>
      </c>
      <c r="B1944" s="3" t="s">
        <v>680</v>
      </c>
      <c r="C1944" s="5"/>
      <c r="D1944" s="10"/>
      <c r="E1944" s="10"/>
      <c r="F1944" s="10"/>
      <c r="G1944" s="10"/>
      <c r="H1944" s="10"/>
      <c r="I1944" s="10"/>
      <c r="J1944" s="10"/>
      <c r="K1944" s="10"/>
      <c r="L1944" s="10"/>
      <c r="M1944" s="10"/>
      <c r="N1944" s="10"/>
      <c r="O1944" s="10">
        <v>40000</v>
      </c>
      <c r="P1944" s="10"/>
      <c r="Q1944" s="10">
        <v>0</v>
      </c>
      <c r="R1944" s="10"/>
      <c r="S1944" s="10"/>
      <c r="T1944" s="10"/>
      <c r="U1944" s="10"/>
      <c r="V1944" s="10"/>
      <c r="W1944" s="10"/>
      <c r="X1944" s="10"/>
    </row>
    <row r="1945" spans="1:24" s="43" customFormat="1" ht="16.5" customHeight="1" x14ac:dyDescent="0.25">
      <c r="A1945" s="3" t="s">
        <v>605</v>
      </c>
      <c r="B1945" s="3" t="s">
        <v>681</v>
      </c>
      <c r="C1945" s="5"/>
      <c r="D1945" s="10"/>
      <c r="E1945" s="10"/>
      <c r="F1945" s="10"/>
      <c r="G1945" s="10"/>
      <c r="H1945" s="10"/>
      <c r="I1945" s="10"/>
      <c r="J1945" s="10"/>
      <c r="K1945" s="10"/>
      <c r="L1945" s="10"/>
      <c r="M1945" s="10"/>
      <c r="N1945" s="10"/>
      <c r="O1945" s="10">
        <v>305</v>
      </c>
      <c r="P1945" s="10"/>
      <c r="Q1945" s="10">
        <v>0</v>
      </c>
      <c r="R1945" s="10"/>
      <c r="S1945" s="10"/>
      <c r="T1945" s="10"/>
      <c r="U1945" s="10"/>
      <c r="V1945" s="10"/>
      <c r="W1945" s="10"/>
      <c r="X1945" s="10"/>
    </row>
    <row r="1946" spans="1:24" s="43" customFormat="1" ht="16.5" customHeight="1" x14ac:dyDescent="0.25">
      <c r="A1946" s="3" t="s">
        <v>605</v>
      </c>
      <c r="B1946" s="3" t="s">
        <v>682</v>
      </c>
      <c r="C1946" s="5"/>
      <c r="D1946" s="10"/>
      <c r="E1946" s="10"/>
      <c r="F1946" s="10"/>
      <c r="G1946" s="10"/>
      <c r="H1946" s="10"/>
      <c r="I1946" s="10"/>
      <c r="J1946" s="10"/>
      <c r="K1946" s="10"/>
      <c r="L1946" s="10"/>
      <c r="M1946" s="10"/>
      <c r="N1946" s="10"/>
      <c r="O1946" s="10">
        <v>127</v>
      </c>
      <c r="P1946" s="10"/>
      <c r="Q1946" s="10">
        <v>0</v>
      </c>
      <c r="R1946" s="10"/>
      <c r="S1946" s="10"/>
      <c r="T1946" s="10"/>
      <c r="U1946" s="10"/>
      <c r="V1946" s="10"/>
      <c r="W1946" s="10"/>
      <c r="X1946" s="10"/>
    </row>
    <row r="1947" spans="1:24" s="43" customFormat="1" ht="16.5" customHeight="1" x14ac:dyDescent="0.25">
      <c r="A1947" s="3" t="s">
        <v>605</v>
      </c>
      <c r="B1947" s="3" t="s">
        <v>2305</v>
      </c>
      <c r="C1947" s="5"/>
      <c r="D1947" s="10"/>
      <c r="E1947" s="10"/>
      <c r="F1947" s="10"/>
      <c r="G1947" s="10"/>
      <c r="H1947" s="10"/>
      <c r="I1947" s="10"/>
      <c r="J1947" s="10"/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48">
        <v>12658</v>
      </c>
      <c r="W1947" s="48">
        <v>30920</v>
      </c>
      <c r="X1947" s="48"/>
    </row>
    <row r="1948" spans="1:24" s="43" customFormat="1" ht="16.5" customHeight="1" x14ac:dyDescent="0.25">
      <c r="A1948" s="3" t="s">
        <v>605</v>
      </c>
      <c r="B1948" s="3" t="s">
        <v>1420</v>
      </c>
      <c r="C1948" s="5"/>
      <c r="D1948" s="10"/>
      <c r="E1948" s="10"/>
      <c r="F1948" s="10"/>
      <c r="G1948" s="10"/>
      <c r="H1948" s="10"/>
      <c r="I1948" s="10"/>
      <c r="J1948" s="10"/>
      <c r="K1948" s="10"/>
      <c r="L1948" s="10"/>
      <c r="M1948" s="10"/>
      <c r="N1948" s="10"/>
      <c r="O1948" s="10"/>
      <c r="P1948" s="10"/>
      <c r="Q1948" s="10"/>
      <c r="R1948" s="10"/>
      <c r="S1948" s="10">
        <v>4</v>
      </c>
      <c r="T1948" s="10">
        <v>16</v>
      </c>
      <c r="U1948" s="10"/>
      <c r="V1948" s="10"/>
      <c r="W1948" s="10"/>
      <c r="X1948" s="10"/>
    </row>
    <row r="1949" spans="1:24" s="43" customFormat="1" ht="16.5" customHeight="1" x14ac:dyDescent="0.25">
      <c r="A1949" s="3" t="s">
        <v>605</v>
      </c>
      <c r="B1949" s="3" t="s">
        <v>2694</v>
      </c>
      <c r="C1949" s="5"/>
      <c r="D1949" s="10"/>
      <c r="E1949" s="10"/>
      <c r="F1949" s="10"/>
      <c r="G1949" s="10"/>
      <c r="H1949" s="10"/>
      <c r="I1949" s="10"/>
      <c r="J1949" s="10"/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>
        <v>3600</v>
      </c>
      <c r="X1949" s="10">
        <v>17479</v>
      </c>
    </row>
    <row r="1950" spans="1:24" s="43" customFormat="1" ht="16.5" customHeight="1" x14ac:dyDescent="0.25">
      <c r="A1950" s="3" t="s">
        <v>605</v>
      </c>
      <c r="B1950" s="3" t="s">
        <v>618</v>
      </c>
      <c r="C1950" s="5"/>
      <c r="D1950" s="10"/>
      <c r="E1950" s="10"/>
      <c r="F1950" s="10">
        <v>8745</v>
      </c>
      <c r="G1950" s="10">
        <v>96</v>
      </c>
      <c r="H1950" s="10"/>
      <c r="I1950" s="10"/>
      <c r="J1950" s="10">
        <v>512</v>
      </c>
      <c r="K1950" s="10"/>
      <c r="L1950" s="10"/>
      <c r="M1950" s="10"/>
      <c r="N1950" s="10"/>
      <c r="O1950" s="10"/>
      <c r="P1950" s="10"/>
      <c r="Q1950" s="10">
        <v>0</v>
      </c>
      <c r="R1950" s="10"/>
      <c r="S1950" s="10"/>
      <c r="T1950" s="10"/>
      <c r="U1950" s="10"/>
      <c r="V1950" s="10"/>
      <c r="W1950" s="10"/>
      <c r="X1950" s="10"/>
    </row>
    <row r="1951" spans="1:24" s="43" customFormat="1" ht="16.5" customHeight="1" x14ac:dyDescent="0.25">
      <c r="A1951" s="3" t="s">
        <v>605</v>
      </c>
      <c r="B1951" s="3" t="s">
        <v>619</v>
      </c>
      <c r="C1951" s="5"/>
      <c r="D1951" s="10"/>
      <c r="E1951" s="10"/>
      <c r="F1951" s="10"/>
      <c r="G1951" s="10"/>
      <c r="H1951" s="10"/>
      <c r="I1951" s="10"/>
      <c r="J1951" s="10"/>
      <c r="K1951" s="10"/>
      <c r="L1951" s="10"/>
      <c r="M1951" s="10"/>
      <c r="N1951" s="10">
        <v>5500</v>
      </c>
      <c r="O1951" s="10"/>
      <c r="P1951" s="10"/>
      <c r="Q1951" s="10">
        <v>0</v>
      </c>
      <c r="R1951" s="10"/>
      <c r="S1951" s="10"/>
      <c r="T1951" s="10"/>
      <c r="U1951" s="10"/>
      <c r="V1951" s="10"/>
      <c r="W1951" s="10"/>
      <c r="X1951" s="10"/>
    </row>
    <row r="1952" spans="1:24" s="43" customFormat="1" ht="16.5" customHeight="1" x14ac:dyDescent="0.25">
      <c r="A1952" s="3" t="s">
        <v>605</v>
      </c>
      <c r="B1952" s="3" t="s">
        <v>620</v>
      </c>
      <c r="C1952" s="5"/>
      <c r="D1952" s="10">
        <v>24750</v>
      </c>
      <c r="E1952" s="10">
        <v>1800</v>
      </c>
      <c r="F1952" s="10">
        <v>3800</v>
      </c>
      <c r="G1952" s="10">
        <v>5000</v>
      </c>
      <c r="H1952" s="10">
        <v>108</v>
      </c>
      <c r="I1952" s="10"/>
      <c r="J1952" s="10"/>
      <c r="K1952" s="10"/>
      <c r="L1952" s="10"/>
      <c r="M1952" s="10"/>
      <c r="N1952" s="10"/>
      <c r="O1952" s="10"/>
      <c r="P1952" s="10"/>
      <c r="Q1952" s="10">
        <v>0</v>
      </c>
      <c r="R1952" s="10"/>
      <c r="S1952" s="10"/>
      <c r="T1952" s="10"/>
      <c r="U1952" s="10"/>
      <c r="V1952" s="10"/>
      <c r="W1952" s="10"/>
      <c r="X1952" s="10"/>
    </row>
    <row r="1953" spans="1:24" s="43" customFormat="1" ht="16.5" customHeight="1" x14ac:dyDescent="0.25">
      <c r="A1953" s="3" t="s">
        <v>605</v>
      </c>
      <c r="B1953" s="3" t="s">
        <v>1421</v>
      </c>
      <c r="C1953" s="5"/>
      <c r="D1953" s="10"/>
      <c r="E1953" s="10"/>
      <c r="F1953" s="10"/>
      <c r="G1953" s="10"/>
      <c r="H1953" s="10"/>
      <c r="I1953" s="10"/>
      <c r="J1953" s="10"/>
      <c r="K1953" s="10"/>
      <c r="L1953" s="10"/>
      <c r="M1953" s="10"/>
      <c r="N1953" s="10"/>
      <c r="O1953" s="10"/>
      <c r="P1953" s="10"/>
      <c r="Q1953" s="10"/>
      <c r="R1953" s="10"/>
      <c r="S1953" s="10">
        <v>142</v>
      </c>
      <c r="T1953" s="10">
        <v>142</v>
      </c>
      <c r="U1953" s="10"/>
      <c r="V1953" s="10"/>
      <c r="W1953" s="10"/>
      <c r="X1953" s="10"/>
    </row>
    <row r="1954" spans="1:24" s="43" customFormat="1" ht="16.5" customHeight="1" x14ac:dyDescent="0.25">
      <c r="A1954" s="3" t="s">
        <v>605</v>
      </c>
      <c r="B1954" s="3" t="s">
        <v>621</v>
      </c>
      <c r="C1954" s="5"/>
      <c r="D1954" s="10">
        <v>3000</v>
      </c>
      <c r="E1954" s="10">
        <v>5000</v>
      </c>
      <c r="F1954" s="10">
        <v>5000</v>
      </c>
      <c r="G1954" s="10"/>
      <c r="H1954" s="10"/>
      <c r="I1954" s="10"/>
      <c r="J1954" s="10"/>
      <c r="K1954" s="10">
        <v>3500</v>
      </c>
      <c r="L1954" s="10"/>
      <c r="M1954" s="10"/>
      <c r="N1954" s="10"/>
      <c r="O1954" s="10"/>
      <c r="P1954" s="10"/>
      <c r="Q1954" s="10">
        <v>0</v>
      </c>
      <c r="R1954" s="10"/>
      <c r="S1954" s="10"/>
      <c r="T1954" s="10"/>
      <c r="U1954" s="10"/>
      <c r="V1954" s="10"/>
      <c r="W1954" s="10"/>
      <c r="X1954" s="10"/>
    </row>
    <row r="1955" spans="1:24" s="43" customFormat="1" ht="16.5" customHeight="1" x14ac:dyDescent="0.25">
      <c r="A1955" s="3" t="s">
        <v>605</v>
      </c>
      <c r="B1955" s="3" t="s">
        <v>1422</v>
      </c>
      <c r="C1955" s="5"/>
      <c r="D1955" s="10"/>
      <c r="E1955" s="10"/>
      <c r="F1955" s="10"/>
      <c r="G1955" s="10"/>
      <c r="H1955" s="10"/>
      <c r="I1955" s="10"/>
      <c r="J1955" s="10"/>
      <c r="K1955" s="10"/>
      <c r="L1955" s="10"/>
      <c r="M1955" s="10"/>
      <c r="N1955" s="10"/>
      <c r="O1955" s="10"/>
      <c r="P1955" s="10"/>
      <c r="Q1955" s="10"/>
      <c r="R1955" s="10"/>
      <c r="S1955" s="10"/>
      <c r="T1955" s="10">
        <v>2000</v>
      </c>
      <c r="U1955" s="10"/>
      <c r="V1955" s="10"/>
      <c r="W1955" s="10"/>
      <c r="X1955" s="10">
        <v>130</v>
      </c>
    </row>
    <row r="1956" spans="1:24" s="43" customFormat="1" ht="16.5" customHeight="1" x14ac:dyDescent="0.25">
      <c r="A1956" s="3" t="s">
        <v>605</v>
      </c>
      <c r="B1956" s="3" t="s">
        <v>1423</v>
      </c>
      <c r="C1956" s="5"/>
      <c r="D1956" s="10"/>
      <c r="E1956" s="10"/>
      <c r="F1956" s="10"/>
      <c r="G1956" s="10"/>
      <c r="H1956" s="10"/>
      <c r="I1956" s="10"/>
      <c r="J1956" s="10"/>
      <c r="K1956" s="10"/>
      <c r="L1956" s="10"/>
      <c r="M1956" s="10"/>
      <c r="N1956" s="10"/>
      <c r="O1956" s="10"/>
      <c r="P1956" s="10"/>
      <c r="Q1956" s="10"/>
      <c r="R1956" s="10"/>
      <c r="S1956" s="10"/>
      <c r="T1956" s="10">
        <v>18</v>
      </c>
      <c r="U1956" s="10"/>
      <c r="V1956" s="10">
        <v>37</v>
      </c>
      <c r="W1956" s="10">
        <v>8149</v>
      </c>
      <c r="X1956" s="10"/>
    </row>
    <row r="1957" spans="1:24" s="43" customFormat="1" ht="16.5" customHeight="1" x14ac:dyDescent="0.25">
      <c r="A1957" s="3" t="s">
        <v>605</v>
      </c>
      <c r="B1957" s="3" t="s">
        <v>2695</v>
      </c>
      <c r="C1957" s="5"/>
      <c r="D1957" s="10"/>
      <c r="E1957" s="10"/>
      <c r="F1957" s="10"/>
      <c r="G1957" s="10"/>
      <c r="H1957" s="10"/>
      <c r="I1957" s="10"/>
      <c r="J1957" s="10"/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>
        <v>28752</v>
      </c>
      <c r="X1957" s="10"/>
    </row>
    <row r="1958" spans="1:24" s="43" customFormat="1" ht="16.5" customHeight="1" x14ac:dyDescent="0.25">
      <c r="A1958" s="3" t="s">
        <v>605</v>
      </c>
      <c r="B1958" s="3" t="s">
        <v>2696</v>
      </c>
      <c r="C1958" s="5"/>
      <c r="D1958" s="10"/>
      <c r="E1958" s="10"/>
      <c r="F1958" s="10"/>
      <c r="G1958" s="10"/>
      <c r="H1958" s="10"/>
      <c r="I1958" s="10"/>
      <c r="J1958" s="10"/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>
        <v>34033</v>
      </c>
      <c r="X1958" s="10"/>
    </row>
    <row r="1959" spans="1:24" s="43" customFormat="1" ht="16.5" customHeight="1" x14ac:dyDescent="0.25">
      <c r="A1959" s="3" t="s">
        <v>605</v>
      </c>
      <c r="B1959" s="3" t="s">
        <v>1206</v>
      </c>
      <c r="C1959" s="5"/>
      <c r="D1959" s="10"/>
      <c r="E1959" s="10"/>
      <c r="F1959" s="10"/>
      <c r="G1959" s="10"/>
      <c r="H1959" s="10"/>
      <c r="I1959" s="10"/>
      <c r="J1959" s="10"/>
      <c r="K1959" s="10"/>
      <c r="L1959" s="10"/>
      <c r="M1959" s="10"/>
      <c r="N1959" s="10"/>
      <c r="O1959" s="10"/>
      <c r="P1959" s="10"/>
      <c r="Q1959" s="10"/>
      <c r="R1959" s="10">
        <v>60</v>
      </c>
      <c r="S1959" s="10"/>
      <c r="T1959" s="10"/>
      <c r="U1959" s="10"/>
      <c r="V1959" s="10"/>
      <c r="W1959" s="10"/>
      <c r="X1959" s="10"/>
    </row>
    <row r="1960" spans="1:24" ht="16.5" customHeight="1" x14ac:dyDescent="0.25">
      <c r="A1960" s="1" t="s">
        <v>605</v>
      </c>
      <c r="B1960" s="3" t="s">
        <v>1207</v>
      </c>
      <c r="C1960" s="4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>
        <v>60</v>
      </c>
      <c r="S1960" s="2"/>
      <c r="T1960" s="2"/>
      <c r="U1960" s="2"/>
      <c r="V1960" s="2">
        <v>1677</v>
      </c>
      <c r="W1960" s="2">
        <v>1615</v>
      </c>
      <c r="X1960" s="2"/>
    </row>
    <row r="1961" spans="1:24" ht="16.5" customHeight="1" x14ac:dyDescent="0.25">
      <c r="A1961" s="1" t="s">
        <v>605</v>
      </c>
      <c r="B1961" s="3" t="s">
        <v>623</v>
      </c>
      <c r="C1961" s="4"/>
      <c r="D1961" s="2">
        <v>3000</v>
      </c>
      <c r="E1961" s="2">
        <v>3000</v>
      </c>
      <c r="F1961" s="2">
        <v>3200</v>
      </c>
      <c r="G1961" s="2"/>
      <c r="H1961" s="2"/>
      <c r="I1961" s="2"/>
      <c r="J1961" s="2">
        <v>30034</v>
      </c>
      <c r="K1961" s="2">
        <v>19845</v>
      </c>
      <c r="L1961" s="2"/>
      <c r="M1961" s="2"/>
      <c r="N1961" s="2"/>
      <c r="O1961" s="2"/>
      <c r="P1961" s="2"/>
      <c r="Q1961" s="2">
        <v>0</v>
      </c>
      <c r="R1961" s="2"/>
      <c r="S1961" s="2"/>
      <c r="T1961" s="2"/>
      <c r="U1961" s="2"/>
      <c r="V1961" s="2"/>
      <c r="W1961" s="2"/>
      <c r="X1961" s="2"/>
    </row>
    <row r="1962" spans="1:24" ht="16.5" customHeight="1" x14ac:dyDescent="0.25">
      <c r="A1962" s="3" t="s">
        <v>605</v>
      </c>
      <c r="B1962" s="3" t="s">
        <v>624</v>
      </c>
      <c r="C1962" s="5"/>
      <c r="D1962" s="10">
        <v>5015</v>
      </c>
      <c r="E1962" s="10">
        <v>1150</v>
      </c>
      <c r="F1962" s="10">
        <v>2205</v>
      </c>
      <c r="G1962" s="10">
        <v>4320</v>
      </c>
      <c r="H1962" s="10">
        <v>4204</v>
      </c>
      <c r="I1962" s="10">
        <v>6000</v>
      </c>
      <c r="J1962" s="10">
        <v>3000</v>
      </c>
      <c r="K1962" s="10">
        <v>1000</v>
      </c>
      <c r="L1962" s="10">
        <v>15188</v>
      </c>
      <c r="M1962" s="10">
        <v>300</v>
      </c>
      <c r="N1962" s="10">
        <v>5460</v>
      </c>
      <c r="O1962" s="10">
        <v>700</v>
      </c>
      <c r="P1962" s="10">
        <v>500</v>
      </c>
      <c r="Q1962" s="10">
        <v>0</v>
      </c>
      <c r="R1962" s="10">
        <v>4850</v>
      </c>
      <c r="S1962" s="10">
        <v>6680</v>
      </c>
      <c r="T1962" s="10">
        <v>880</v>
      </c>
      <c r="U1962" s="10">
        <v>6772</v>
      </c>
      <c r="V1962" s="10">
        <v>310</v>
      </c>
      <c r="W1962" s="10">
        <v>6120</v>
      </c>
      <c r="X1962" s="10">
        <v>1000</v>
      </c>
    </row>
    <row r="1963" spans="1:24" ht="16.5" customHeight="1" x14ac:dyDescent="0.25">
      <c r="A1963" s="3" t="s">
        <v>605</v>
      </c>
      <c r="B1963" s="3" t="s">
        <v>625</v>
      </c>
      <c r="C1963" s="5"/>
      <c r="D1963" s="10">
        <v>15320</v>
      </c>
      <c r="E1963" s="10">
        <v>8100</v>
      </c>
      <c r="F1963" s="10">
        <v>3700</v>
      </c>
      <c r="G1963" s="10">
        <v>5350</v>
      </c>
      <c r="H1963" s="10">
        <v>3116</v>
      </c>
      <c r="I1963" s="10"/>
      <c r="J1963" s="10">
        <v>18639</v>
      </c>
      <c r="K1963" s="10">
        <v>2615</v>
      </c>
      <c r="L1963" s="10"/>
      <c r="M1963" s="10">
        <v>25893</v>
      </c>
      <c r="N1963" s="10">
        <v>21053</v>
      </c>
      <c r="O1963" s="10">
        <v>12875</v>
      </c>
      <c r="P1963" s="10">
        <v>8824</v>
      </c>
      <c r="Q1963" s="10">
        <v>0</v>
      </c>
      <c r="R1963" s="10">
        <v>12226</v>
      </c>
      <c r="S1963" s="10">
        <v>17399</v>
      </c>
      <c r="T1963" s="10">
        <v>60210</v>
      </c>
      <c r="U1963" s="10">
        <v>9521</v>
      </c>
      <c r="V1963" s="10">
        <v>85442</v>
      </c>
      <c r="W1963" s="10">
        <v>118854</v>
      </c>
      <c r="X1963" s="10">
        <v>85254</v>
      </c>
    </row>
    <row r="1964" spans="1:24" ht="16.5" customHeight="1" x14ac:dyDescent="0.25">
      <c r="A1964" s="1" t="s">
        <v>605</v>
      </c>
      <c r="B1964" s="3" t="s">
        <v>1799</v>
      </c>
      <c r="C1964" s="5"/>
      <c r="D1964" s="2"/>
      <c r="E1964" s="2"/>
      <c r="F1964" s="2"/>
      <c r="G1964" s="2"/>
      <c r="H1964" s="2"/>
      <c r="I1964" s="2"/>
      <c r="J1964" s="2"/>
      <c r="K1964" s="2"/>
      <c r="L1964" s="2"/>
      <c r="M1964" s="2">
        <v>439</v>
      </c>
      <c r="N1964" s="2"/>
      <c r="O1964" s="2"/>
      <c r="P1964" s="2"/>
      <c r="Q1964" s="2">
        <v>0</v>
      </c>
      <c r="R1964" s="2"/>
      <c r="S1964" s="2"/>
      <c r="T1964" s="2"/>
      <c r="U1964" s="2"/>
      <c r="V1964" s="2"/>
      <c r="W1964" s="2"/>
      <c r="X1964" s="2"/>
    </row>
    <row r="1965" spans="1:24" ht="16.5" customHeight="1" x14ac:dyDescent="0.25">
      <c r="A1965" s="1" t="s">
        <v>605</v>
      </c>
      <c r="B1965" s="3" t="s">
        <v>626</v>
      </c>
      <c r="C1965" s="5"/>
      <c r="D1965" s="2">
        <v>12200</v>
      </c>
      <c r="E1965" s="2">
        <v>3200</v>
      </c>
      <c r="F1965" s="2">
        <v>900</v>
      </c>
      <c r="G1965" s="2">
        <v>300</v>
      </c>
      <c r="H1965" s="2">
        <v>300</v>
      </c>
      <c r="I1965" s="2">
        <v>4500</v>
      </c>
      <c r="J1965" s="2"/>
      <c r="K1965" s="2"/>
      <c r="L1965" s="2"/>
      <c r="M1965" s="2"/>
      <c r="N1965" s="2">
        <v>9000</v>
      </c>
      <c r="O1965" s="2">
        <v>10000</v>
      </c>
      <c r="P1965" s="2"/>
      <c r="Q1965" s="2">
        <v>203</v>
      </c>
      <c r="R1965" s="2">
        <v>3500</v>
      </c>
      <c r="S1965" s="2">
        <v>7500</v>
      </c>
      <c r="T1965" s="2">
        <v>14000</v>
      </c>
      <c r="U1965" s="2"/>
      <c r="V1965" s="2"/>
      <c r="W1965" s="2"/>
      <c r="X1965" s="2"/>
    </row>
    <row r="1966" spans="1:24" ht="16.5" customHeight="1" x14ac:dyDescent="0.25">
      <c r="A1966" s="3" t="s">
        <v>605</v>
      </c>
      <c r="B1966" s="3" t="s">
        <v>1906</v>
      </c>
      <c r="C1966" s="5"/>
      <c r="D1966" s="10">
        <v>10480</v>
      </c>
      <c r="E1966" s="10">
        <v>2645</v>
      </c>
      <c r="F1966" s="10">
        <v>4750</v>
      </c>
      <c r="G1966" s="10">
        <v>4607</v>
      </c>
      <c r="H1966" s="10">
        <v>23078</v>
      </c>
      <c r="I1966" s="10">
        <v>5200</v>
      </c>
      <c r="J1966" s="10">
        <v>19870</v>
      </c>
      <c r="K1966" s="10">
        <v>6800</v>
      </c>
      <c r="L1966" s="10">
        <v>29557</v>
      </c>
      <c r="M1966" s="10">
        <v>15450</v>
      </c>
      <c r="N1966" s="10">
        <v>18352</v>
      </c>
      <c r="O1966" s="10">
        <v>21620</v>
      </c>
      <c r="P1966" s="10">
        <v>36821</v>
      </c>
      <c r="Q1966" s="10">
        <v>2900</v>
      </c>
      <c r="R1966" s="10">
        <v>36600</v>
      </c>
      <c r="S1966" s="10">
        <v>67900</v>
      </c>
      <c r="T1966" s="10">
        <v>54200</v>
      </c>
      <c r="U1966" s="10">
        <v>88538</v>
      </c>
      <c r="V1966" s="10">
        <v>36261</v>
      </c>
      <c r="W1966" s="10">
        <v>54826</v>
      </c>
      <c r="X1966" s="10">
        <v>65784</v>
      </c>
    </row>
    <row r="1967" spans="1:24" ht="16.5" customHeight="1" x14ac:dyDescent="0.25">
      <c r="A1967" s="1" t="s">
        <v>605</v>
      </c>
      <c r="B1967" s="3" t="s">
        <v>627</v>
      </c>
      <c r="C1967" s="5"/>
      <c r="D1967" s="2"/>
      <c r="E1967" s="2"/>
      <c r="F1967" s="2"/>
      <c r="G1967" s="2"/>
      <c r="H1967" s="2"/>
      <c r="I1967" s="2"/>
      <c r="J1967" s="2"/>
      <c r="K1967" s="2"/>
      <c r="L1967" s="2"/>
      <c r="M1967" s="2">
        <v>3076</v>
      </c>
      <c r="N1967" s="2"/>
      <c r="O1967" s="2"/>
      <c r="P1967" s="2"/>
      <c r="Q1967" s="2">
        <v>0</v>
      </c>
      <c r="R1967" s="2"/>
      <c r="S1967" s="2"/>
      <c r="T1967" s="2"/>
      <c r="U1967" s="2"/>
      <c r="V1967" s="2"/>
      <c r="W1967" s="2"/>
      <c r="X1967" s="2"/>
    </row>
    <row r="1968" spans="1:24" ht="16.5" customHeight="1" x14ac:dyDescent="0.25">
      <c r="A1968" s="1" t="s">
        <v>605</v>
      </c>
      <c r="B1968" s="3" t="s">
        <v>628</v>
      </c>
      <c r="C1968" s="5"/>
      <c r="D1968" s="2">
        <v>5200</v>
      </c>
      <c r="E1968" s="2"/>
      <c r="F1968" s="2"/>
      <c r="G1968" s="2"/>
      <c r="H1968" s="2"/>
      <c r="I1968" s="2"/>
      <c r="J1968" s="2"/>
      <c r="K1968" s="2">
        <v>2000</v>
      </c>
      <c r="L1968" s="2"/>
      <c r="M1968" s="2"/>
      <c r="N1968" s="2"/>
      <c r="O1968" s="2"/>
      <c r="P1968" s="2"/>
      <c r="Q1968" s="2">
        <v>0</v>
      </c>
      <c r="R1968" s="2"/>
      <c r="S1968" s="2"/>
      <c r="T1968" s="2"/>
      <c r="U1968" s="2"/>
      <c r="V1968" s="2"/>
      <c r="W1968" s="2"/>
      <c r="X1968" s="2"/>
    </row>
    <row r="1969" spans="1:24" ht="16.5" customHeight="1" x14ac:dyDescent="0.25">
      <c r="A1969" s="1" t="s">
        <v>605</v>
      </c>
      <c r="B1969" s="3" t="s">
        <v>629</v>
      </c>
      <c r="C1969" s="5"/>
      <c r="D1969" s="2">
        <v>5170</v>
      </c>
      <c r="E1969" s="2">
        <v>1647</v>
      </c>
      <c r="F1969" s="2">
        <v>1760</v>
      </c>
      <c r="G1969" s="2">
        <v>1420</v>
      </c>
      <c r="H1969" s="2">
        <v>4920</v>
      </c>
      <c r="I1969" s="2">
        <v>1000</v>
      </c>
      <c r="J1969" s="2">
        <v>900</v>
      </c>
      <c r="K1969" s="2">
        <v>1600</v>
      </c>
      <c r="L1969" s="2"/>
      <c r="M1969" s="2"/>
      <c r="N1969" s="2">
        <v>5000</v>
      </c>
      <c r="O1969" s="2">
        <v>10700</v>
      </c>
      <c r="P1969" s="2"/>
      <c r="Q1969" s="2">
        <v>0</v>
      </c>
      <c r="R1969" s="2">
        <v>3500</v>
      </c>
      <c r="S1969" s="2"/>
      <c r="T1969" s="2">
        <v>12500</v>
      </c>
      <c r="U1969" s="2"/>
      <c r="V1969" s="2"/>
      <c r="W1969" s="2"/>
      <c r="X1969" s="2"/>
    </row>
    <row r="1970" spans="1:24" ht="16.5" customHeight="1" x14ac:dyDescent="0.25">
      <c r="A1970" s="1" t="s">
        <v>605</v>
      </c>
      <c r="B1970" s="3" t="s">
        <v>1625</v>
      </c>
      <c r="C1970" s="5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>
        <v>6500</v>
      </c>
      <c r="V1970" s="2">
        <v>9166</v>
      </c>
      <c r="W1970" s="2">
        <v>2676</v>
      </c>
      <c r="X1970" s="2">
        <v>27074</v>
      </c>
    </row>
    <row r="1971" spans="1:24" ht="16.5" customHeight="1" x14ac:dyDescent="0.25">
      <c r="A1971" s="1" t="s">
        <v>605</v>
      </c>
      <c r="B1971" s="3" t="s">
        <v>2307</v>
      </c>
      <c r="C1971" s="5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  <c r="V1971" s="51">
        <v>1134</v>
      </c>
      <c r="W1971" s="2">
        <v>775</v>
      </c>
      <c r="X1971" s="2">
        <v>6665</v>
      </c>
    </row>
    <row r="1972" spans="1:24" ht="16.5" customHeight="1" x14ac:dyDescent="0.25">
      <c r="A1972" s="1" t="s">
        <v>605</v>
      </c>
      <c r="B1972" s="3" t="s">
        <v>2697</v>
      </c>
      <c r="C1972" s="5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  <c r="V1972" s="51"/>
      <c r="W1972" s="2">
        <v>1000</v>
      </c>
      <c r="X1972" s="2">
        <v>150</v>
      </c>
    </row>
    <row r="1973" spans="1:24" ht="16.5" customHeight="1" x14ac:dyDescent="0.25">
      <c r="A1973" s="1" t="s">
        <v>605</v>
      </c>
      <c r="B1973" s="3" t="s">
        <v>2838</v>
      </c>
      <c r="C1973" s="5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  <c r="V1973" s="51"/>
      <c r="W1973" s="2"/>
      <c r="X1973" s="2">
        <v>11199</v>
      </c>
    </row>
    <row r="1974" spans="1:24" ht="16.5" customHeight="1" x14ac:dyDescent="0.25">
      <c r="A1974" s="1" t="s">
        <v>605</v>
      </c>
      <c r="B1974" s="3" t="s">
        <v>630</v>
      </c>
      <c r="C1974" s="5"/>
      <c r="D1974" s="2"/>
      <c r="E1974" s="2"/>
      <c r="F1974" s="2"/>
      <c r="G1974" s="2"/>
      <c r="H1974" s="2"/>
      <c r="I1974" s="2"/>
      <c r="J1974" s="2">
        <v>1800</v>
      </c>
      <c r="K1974" s="2">
        <v>591</v>
      </c>
      <c r="L1974" s="2"/>
      <c r="M1974" s="2">
        <v>18058</v>
      </c>
      <c r="N1974" s="2"/>
      <c r="O1974" s="2">
        <v>7702</v>
      </c>
      <c r="P1974" s="2">
        <v>8729</v>
      </c>
      <c r="Q1974" s="2">
        <v>0</v>
      </c>
      <c r="R1974" s="2"/>
      <c r="S1974" s="2">
        <v>1657</v>
      </c>
      <c r="T1974" s="2">
        <v>30</v>
      </c>
      <c r="U1974" s="2">
        <v>19329</v>
      </c>
      <c r="V1974" s="2">
        <v>8909</v>
      </c>
      <c r="W1974" s="2">
        <v>24577</v>
      </c>
      <c r="X1974" s="2">
        <v>57136</v>
      </c>
    </row>
    <row r="1975" spans="1:24" ht="16.5" customHeight="1" x14ac:dyDescent="0.25">
      <c r="A1975" s="1" t="s">
        <v>605</v>
      </c>
      <c r="B1975" s="3" t="s">
        <v>1626</v>
      </c>
      <c r="C1975" s="5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>
        <v>13609</v>
      </c>
      <c r="V1975" s="2">
        <v>8276</v>
      </c>
      <c r="W1975" s="2">
        <v>24174</v>
      </c>
      <c r="X1975" s="2">
        <v>6777</v>
      </c>
    </row>
    <row r="1976" spans="1:24" s="43" customFormat="1" ht="16.5" customHeight="1" x14ac:dyDescent="0.25">
      <c r="A1976" s="3" t="s">
        <v>605</v>
      </c>
      <c r="B1976" s="3" t="s">
        <v>1424</v>
      </c>
      <c r="C1976" s="5"/>
      <c r="D1976" s="10"/>
      <c r="E1976" s="10"/>
      <c r="F1976" s="10"/>
      <c r="G1976" s="10"/>
      <c r="H1976" s="10"/>
      <c r="I1976" s="10"/>
      <c r="J1976" s="10"/>
      <c r="K1976" s="10"/>
      <c r="L1976" s="10"/>
      <c r="M1976" s="10"/>
      <c r="N1976" s="10"/>
      <c r="O1976" s="10"/>
      <c r="P1976" s="10"/>
      <c r="Q1976" s="10"/>
      <c r="R1976" s="10"/>
      <c r="S1976" s="10">
        <v>3125</v>
      </c>
      <c r="T1976" s="10">
        <v>6655</v>
      </c>
      <c r="U1976" s="10"/>
      <c r="V1976" s="10"/>
      <c r="W1976" s="10"/>
      <c r="X1976" s="10"/>
    </row>
    <row r="1977" spans="1:24" ht="16.5" customHeight="1" x14ac:dyDescent="0.25">
      <c r="A1977" s="1" t="s">
        <v>605</v>
      </c>
      <c r="B1977" s="3" t="s">
        <v>631</v>
      </c>
      <c r="C1977" s="5"/>
      <c r="D1977" s="2"/>
      <c r="E1977" s="2"/>
      <c r="F1977" s="2"/>
      <c r="G1977" s="2"/>
      <c r="H1977" s="2"/>
      <c r="I1977" s="2"/>
      <c r="J1977" s="2">
        <v>2000</v>
      </c>
      <c r="K1977" s="2"/>
      <c r="L1977" s="2"/>
      <c r="M1977" s="2"/>
      <c r="N1977" s="2"/>
      <c r="O1977" s="2"/>
      <c r="P1977" s="2"/>
      <c r="Q1977" s="2">
        <v>0</v>
      </c>
      <c r="R1977" s="2"/>
      <c r="S1977" s="2"/>
      <c r="T1977" s="2"/>
      <c r="U1977" s="2"/>
      <c r="V1977" s="2"/>
      <c r="W1977" s="2"/>
      <c r="X1977" s="2"/>
    </row>
    <row r="1978" spans="1:24" ht="16.5" customHeight="1" x14ac:dyDescent="0.25">
      <c r="A1978" s="1" t="s">
        <v>605</v>
      </c>
      <c r="B1978" s="3" t="s">
        <v>632</v>
      </c>
      <c r="C1978" s="5"/>
      <c r="D1978" s="2"/>
      <c r="E1978" s="2"/>
      <c r="F1978" s="2"/>
      <c r="G1978" s="2"/>
      <c r="H1978" s="2"/>
      <c r="I1978" s="2"/>
      <c r="J1978" s="2"/>
      <c r="K1978" s="2"/>
      <c r="L1978" s="2"/>
      <c r="M1978" s="2">
        <v>6746</v>
      </c>
      <c r="N1978" s="2">
        <v>7568</v>
      </c>
      <c r="O1978" s="2"/>
      <c r="P1978" s="2">
        <v>14660</v>
      </c>
      <c r="Q1978" s="2">
        <v>3549</v>
      </c>
      <c r="R1978" s="2">
        <v>533</v>
      </c>
      <c r="S1978" s="2">
        <v>2515</v>
      </c>
      <c r="T1978" s="2">
        <v>9714</v>
      </c>
      <c r="U1978" s="2">
        <v>404</v>
      </c>
      <c r="V1978" s="2"/>
      <c r="W1978" s="2"/>
      <c r="X1978" s="2"/>
    </row>
    <row r="1979" spans="1:24" ht="16.5" customHeight="1" x14ac:dyDescent="0.25">
      <c r="A1979" s="1" t="s">
        <v>605</v>
      </c>
      <c r="B1979" s="3" t="s">
        <v>683</v>
      </c>
      <c r="C1979" s="5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>
        <v>3555</v>
      </c>
      <c r="P1979" s="2"/>
      <c r="Q1979" s="2">
        <v>5922</v>
      </c>
      <c r="R1979" s="2">
        <v>5727</v>
      </c>
      <c r="S1979" s="2"/>
      <c r="T1979" s="2"/>
      <c r="U1979" s="2">
        <v>2689</v>
      </c>
      <c r="V1979" s="2">
        <v>5865</v>
      </c>
      <c r="W1979" s="2">
        <v>6957</v>
      </c>
      <c r="X1979" s="2">
        <v>6798</v>
      </c>
    </row>
    <row r="1980" spans="1:24" s="43" customFormat="1" ht="16.5" customHeight="1" x14ac:dyDescent="0.25">
      <c r="A1980" s="1" t="s">
        <v>605</v>
      </c>
      <c r="B1980" s="3" t="s">
        <v>633</v>
      </c>
      <c r="C1980" s="5"/>
      <c r="D1980" s="2">
        <v>3150</v>
      </c>
      <c r="E1980" s="2">
        <v>950</v>
      </c>
      <c r="F1980" s="2">
        <v>2500</v>
      </c>
      <c r="G1980" s="2">
        <v>3050</v>
      </c>
      <c r="H1980" s="2">
        <v>2800</v>
      </c>
      <c r="I1980" s="2">
        <v>3800</v>
      </c>
      <c r="J1980" s="2">
        <v>2600</v>
      </c>
      <c r="K1980" s="2">
        <v>11509</v>
      </c>
      <c r="L1980" s="2">
        <v>7900</v>
      </c>
      <c r="M1980" s="2">
        <v>3900</v>
      </c>
      <c r="N1980" s="2">
        <v>14438</v>
      </c>
      <c r="O1980" s="2">
        <v>13305</v>
      </c>
      <c r="P1980" s="2">
        <v>793</v>
      </c>
      <c r="Q1980" s="2">
        <v>0</v>
      </c>
      <c r="R1980" s="2">
        <v>6800</v>
      </c>
      <c r="S1980" s="2">
        <v>16300</v>
      </c>
      <c r="T1980" s="2">
        <v>14950</v>
      </c>
      <c r="U1980" s="2">
        <v>8600</v>
      </c>
      <c r="V1980" s="2">
        <v>13314</v>
      </c>
      <c r="W1980" s="2">
        <v>19800</v>
      </c>
      <c r="X1980" s="2">
        <v>20350</v>
      </c>
    </row>
    <row r="1981" spans="1:24" ht="16.5" customHeight="1" x14ac:dyDescent="0.25">
      <c r="A1981" s="1" t="s">
        <v>605</v>
      </c>
      <c r="B1981" s="3" t="s">
        <v>634</v>
      </c>
      <c r="C1981" s="5"/>
      <c r="D1981" s="2">
        <v>300</v>
      </c>
      <c r="E1981" s="2"/>
      <c r="F1981" s="2"/>
      <c r="G1981" s="2"/>
      <c r="H1981" s="2"/>
      <c r="I1981" s="2"/>
      <c r="J1981" s="2">
        <v>25</v>
      </c>
      <c r="K1981" s="2">
        <v>300</v>
      </c>
      <c r="L1981" s="2">
        <v>3</v>
      </c>
      <c r="M1981" s="2"/>
      <c r="N1981" s="2"/>
      <c r="O1981" s="2"/>
      <c r="P1981" s="2"/>
      <c r="Q1981" s="2">
        <v>13151</v>
      </c>
      <c r="R1981" s="2"/>
      <c r="S1981" s="2"/>
      <c r="T1981" s="2"/>
      <c r="U1981" s="2"/>
      <c r="V1981" s="2"/>
      <c r="W1981" s="2"/>
      <c r="X1981" s="2"/>
    </row>
    <row r="1982" spans="1:24" ht="16.5" customHeight="1" x14ac:dyDescent="0.25">
      <c r="A1982" s="1" t="s">
        <v>605</v>
      </c>
      <c r="B1982" s="3" t="s">
        <v>1627</v>
      </c>
      <c r="C1982" s="5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>
        <v>13269</v>
      </c>
      <c r="V1982" s="2">
        <v>8027</v>
      </c>
      <c r="W1982" s="2">
        <v>12020</v>
      </c>
      <c r="X1982" s="2">
        <v>24244</v>
      </c>
    </row>
    <row r="1983" spans="1:24" ht="16.5" customHeight="1" x14ac:dyDescent="0.25">
      <c r="A1983" s="1" t="s">
        <v>605</v>
      </c>
      <c r="B1983" s="3" t="s">
        <v>1800</v>
      </c>
      <c r="C1983" s="5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>
        <v>3909</v>
      </c>
      <c r="O1983" s="2"/>
      <c r="P1983" s="2"/>
      <c r="Q1983" s="2">
        <v>0</v>
      </c>
      <c r="R1983" s="2"/>
      <c r="S1983" s="2"/>
      <c r="T1983" s="2"/>
      <c r="U1983" s="2"/>
      <c r="V1983" s="2"/>
      <c r="W1983" s="2"/>
      <c r="X1983" s="2"/>
    </row>
    <row r="1984" spans="1:24" ht="16.5" customHeight="1" x14ac:dyDescent="0.25">
      <c r="A1984" s="1" t="s">
        <v>605</v>
      </c>
      <c r="B1984" s="3" t="s">
        <v>635</v>
      </c>
      <c r="C1984" s="5"/>
      <c r="D1984" s="2">
        <v>1566</v>
      </c>
      <c r="E1984" s="2">
        <v>4560</v>
      </c>
      <c r="F1984" s="2">
        <v>340</v>
      </c>
      <c r="G1984" s="2">
        <v>176</v>
      </c>
      <c r="H1984" s="2"/>
      <c r="I1984" s="2"/>
      <c r="J1984" s="2"/>
      <c r="K1984" s="2"/>
      <c r="L1984" s="2"/>
      <c r="M1984" s="2"/>
      <c r="N1984" s="2"/>
      <c r="O1984" s="2"/>
      <c r="P1984" s="2"/>
      <c r="Q1984" s="2">
        <v>0</v>
      </c>
      <c r="R1984" s="2"/>
      <c r="S1984" s="2"/>
      <c r="T1984" s="2"/>
      <c r="U1984" s="2"/>
      <c r="V1984" s="2"/>
      <c r="W1984" s="2">
        <v>6000</v>
      </c>
      <c r="X1984" s="2">
        <v>9000</v>
      </c>
    </row>
    <row r="1985" spans="1:24" ht="16.5" customHeight="1" x14ac:dyDescent="0.25">
      <c r="A1985" s="1" t="s">
        <v>605</v>
      </c>
      <c r="B1985" s="3" t="s">
        <v>1425</v>
      </c>
      <c r="C1985" s="5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>
        <v>2476</v>
      </c>
      <c r="T1985" s="2">
        <v>6085</v>
      </c>
      <c r="U1985" s="2"/>
      <c r="V1985" s="2"/>
      <c r="W1985" s="2">
        <v>15854</v>
      </c>
      <c r="X1985" s="2">
        <v>1098</v>
      </c>
    </row>
    <row r="1986" spans="1:24" ht="16.5" customHeight="1" x14ac:dyDescent="0.25">
      <c r="A1986" s="1" t="s">
        <v>605</v>
      </c>
      <c r="B1986" s="3" t="s">
        <v>636</v>
      </c>
      <c r="C1986" s="5"/>
      <c r="D1986" s="2"/>
      <c r="E1986" s="2"/>
      <c r="F1986" s="2">
        <v>89</v>
      </c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>
        <v>0</v>
      </c>
      <c r="R1986" s="2"/>
      <c r="S1986" s="2"/>
      <c r="T1986" s="2"/>
      <c r="U1986" s="2"/>
      <c r="V1986" s="2"/>
      <c r="W1986" s="2"/>
      <c r="X1986" s="2"/>
    </row>
    <row r="1987" spans="1:24" ht="16.5" customHeight="1" x14ac:dyDescent="0.25">
      <c r="A1987" s="1" t="s">
        <v>605</v>
      </c>
      <c r="B1987" s="3" t="s">
        <v>2698</v>
      </c>
      <c r="C1987" s="5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  <c r="V1987" s="2"/>
      <c r="W1987" s="2">
        <v>13623</v>
      </c>
      <c r="X1987" s="2">
        <v>17420</v>
      </c>
    </row>
    <row r="1988" spans="1:24" ht="16.5" customHeight="1" x14ac:dyDescent="0.25">
      <c r="A1988" s="1" t="s">
        <v>605</v>
      </c>
      <c r="B1988" s="3" t="s">
        <v>2308</v>
      </c>
      <c r="C1988" s="5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  <c r="U1988" s="2"/>
      <c r="V1988" s="51">
        <v>5719</v>
      </c>
      <c r="W1988" s="2">
        <v>123</v>
      </c>
      <c r="X1988" s="2"/>
    </row>
    <row r="1989" spans="1:24" ht="16.5" customHeight="1" x14ac:dyDescent="0.25">
      <c r="A1989" s="1" t="s">
        <v>605</v>
      </c>
      <c r="B1989" s="3" t="s">
        <v>637</v>
      </c>
      <c r="C1989" s="5"/>
      <c r="D1989" s="2">
        <v>3000</v>
      </c>
      <c r="E1989" s="2">
        <v>3588</v>
      </c>
      <c r="F1989" s="2">
        <v>5700</v>
      </c>
      <c r="G1989" s="2"/>
      <c r="H1989" s="2">
        <v>1300</v>
      </c>
      <c r="I1989" s="2"/>
      <c r="J1989" s="2">
        <v>500</v>
      </c>
      <c r="K1989" s="2">
        <v>1000</v>
      </c>
      <c r="L1989" s="2">
        <v>4000</v>
      </c>
      <c r="M1989" s="2">
        <v>2000</v>
      </c>
      <c r="N1989" s="2">
        <v>16091</v>
      </c>
      <c r="O1989" s="2">
        <v>8700</v>
      </c>
      <c r="P1989" s="2"/>
      <c r="Q1989" s="2">
        <v>0</v>
      </c>
      <c r="R1989" s="2">
        <v>11000</v>
      </c>
      <c r="S1989" s="2">
        <v>11000</v>
      </c>
      <c r="T1989" s="2">
        <v>6500</v>
      </c>
      <c r="U1989" s="2"/>
      <c r="V1989" s="2">
        <v>4000</v>
      </c>
      <c r="W1989" s="2">
        <v>8000</v>
      </c>
      <c r="X1989" s="2">
        <v>7500</v>
      </c>
    </row>
    <row r="1990" spans="1:24" ht="16.5" customHeight="1" x14ac:dyDescent="0.25">
      <c r="A1990" s="1" t="s">
        <v>605</v>
      </c>
      <c r="B1990" s="3" t="s">
        <v>1426</v>
      </c>
      <c r="C1990" s="5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>
        <v>2000</v>
      </c>
      <c r="U1990" s="2"/>
      <c r="V1990" s="2"/>
      <c r="W1990" s="2">
        <v>5500</v>
      </c>
      <c r="X1990" s="2">
        <v>1080</v>
      </c>
    </row>
    <row r="1991" spans="1:24" ht="16.5" customHeight="1" x14ac:dyDescent="0.25">
      <c r="A1991" s="1" t="s">
        <v>605</v>
      </c>
      <c r="B1991" s="3" t="s">
        <v>1628</v>
      </c>
      <c r="C1991" s="5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>
        <v>1500</v>
      </c>
      <c r="V1991" s="2"/>
      <c r="W1991" s="2">
        <v>200</v>
      </c>
      <c r="X1991" s="2">
        <v>453</v>
      </c>
    </row>
    <row r="1992" spans="1:24" ht="16.5" customHeight="1" x14ac:dyDescent="0.25">
      <c r="A1992" s="1" t="s">
        <v>605</v>
      </c>
      <c r="B1992" s="3" t="s">
        <v>638</v>
      </c>
      <c r="C1992" s="5"/>
      <c r="D1992" s="2"/>
      <c r="E1992" s="2"/>
      <c r="F1992" s="2"/>
      <c r="G1992" s="2"/>
      <c r="H1992" s="2"/>
      <c r="I1992" s="2"/>
      <c r="J1992" s="2"/>
      <c r="K1992" s="2"/>
      <c r="L1992" s="2"/>
      <c r="M1992" s="2">
        <v>1587</v>
      </c>
      <c r="N1992" s="2">
        <v>7275</v>
      </c>
      <c r="O1992" s="2">
        <v>1350</v>
      </c>
      <c r="P1992" s="2"/>
      <c r="Q1992" s="2">
        <v>0</v>
      </c>
      <c r="R1992" s="2">
        <v>67</v>
      </c>
      <c r="S1992" s="2"/>
      <c r="T1992" s="2"/>
      <c r="U1992" s="2"/>
      <c r="V1992" s="2"/>
      <c r="W1992" s="2"/>
      <c r="X1992" s="2"/>
    </row>
    <row r="1993" spans="1:24" ht="16.5" customHeight="1" x14ac:dyDescent="0.25">
      <c r="A1993" s="1" t="s">
        <v>605</v>
      </c>
      <c r="B1993" s="3" t="s">
        <v>639</v>
      </c>
      <c r="C1993" s="5"/>
      <c r="D1993" s="2"/>
      <c r="E1993" s="2"/>
      <c r="F1993" s="2"/>
      <c r="G1993" s="2"/>
      <c r="H1993" s="2"/>
      <c r="I1993" s="2"/>
      <c r="J1993" s="2"/>
      <c r="K1993" s="2">
        <v>7782</v>
      </c>
      <c r="L1993" s="2">
        <v>21007</v>
      </c>
      <c r="M1993" s="2"/>
      <c r="N1993" s="2"/>
      <c r="O1993" s="2"/>
      <c r="P1993" s="2"/>
      <c r="Q1993" s="2">
        <v>0</v>
      </c>
      <c r="R1993" s="2"/>
      <c r="S1993" s="2"/>
      <c r="T1993" s="2"/>
      <c r="U1993" s="2"/>
      <c r="V1993" s="2"/>
      <c r="W1993" s="2"/>
      <c r="X1993" s="2"/>
    </row>
    <row r="1994" spans="1:24" ht="16.5" customHeight="1" x14ac:dyDescent="0.25">
      <c r="A1994" s="3" t="s">
        <v>605</v>
      </c>
      <c r="B1994" s="3" t="s">
        <v>1801</v>
      </c>
      <c r="C1994" s="5" t="s">
        <v>640</v>
      </c>
      <c r="D1994" s="10"/>
      <c r="E1994" s="10"/>
      <c r="F1994" s="10"/>
      <c r="G1994" s="10"/>
      <c r="H1994" s="10"/>
      <c r="I1994" s="10"/>
      <c r="J1994" s="10"/>
      <c r="K1994" s="10"/>
      <c r="L1994" s="10"/>
      <c r="M1994" s="10">
        <v>82742</v>
      </c>
      <c r="N1994" s="10">
        <v>6000</v>
      </c>
      <c r="O1994" s="10">
        <v>3046</v>
      </c>
      <c r="P1994" s="10">
        <v>6158</v>
      </c>
      <c r="Q1994" s="10">
        <v>0</v>
      </c>
      <c r="R1994" s="10">
        <v>67</v>
      </c>
      <c r="S1994" s="10">
        <v>600</v>
      </c>
      <c r="T1994" s="10">
        <v>521</v>
      </c>
      <c r="U1994" s="10"/>
      <c r="V1994" s="10">
        <v>702</v>
      </c>
      <c r="W1994" s="10">
        <v>174</v>
      </c>
      <c r="X1994" s="10">
        <v>8511</v>
      </c>
    </row>
    <row r="1995" spans="1:24" ht="16.5" customHeight="1" x14ac:dyDescent="0.25">
      <c r="A1995" s="1" t="s">
        <v>605</v>
      </c>
      <c r="B1995" s="3" t="s">
        <v>1427</v>
      </c>
      <c r="C1995" s="5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>
        <v>2237</v>
      </c>
      <c r="T1995" s="2">
        <v>5000</v>
      </c>
      <c r="U1995" s="2">
        <v>3664</v>
      </c>
      <c r="V1995" s="2">
        <v>17664</v>
      </c>
      <c r="W1995" s="2">
        <v>16152</v>
      </c>
      <c r="X1995" s="2">
        <v>26551</v>
      </c>
    </row>
    <row r="1996" spans="1:24" ht="16.5" customHeight="1" x14ac:dyDescent="0.25">
      <c r="A1996" s="1" t="s">
        <v>605</v>
      </c>
      <c r="B1996" s="3" t="s">
        <v>642</v>
      </c>
      <c r="C1996" s="5"/>
      <c r="D1996" s="2">
        <v>11500</v>
      </c>
      <c r="E1996" s="2">
        <v>2500</v>
      </c>
      <c r="F1996" s="2">
        <v>6500</v>
      </c>
      <c r="G1996" s="2">
        <v>3500</v>
      </c>
      <c r="H1996" s="2">
        <v>1000</v>
      </c>
      <c r="I1996" s="2">
        <v>2100</v>
      </c>
      <c r="J1996" s="2">
        <v>3000</v>
      </c>
      <c r="K1996" s="2">
        <v>4200</v>
      </c>
      <c r="L1996" s="2">
        <v>13800</v>
      </c>
      <c r="M1996" s="2">
        <v>7500</v>
      </c>
      <c r="N1996" s="2">
        <v>2200</v>
      </c>
      <c r="O1996" s="2">
        <v>1370</v>
      </c>
      <c r="P1996" s="2">
        <v>2100</v>
      </c>
      <c r="Q1996" s="2">
        <v>0</v>
      </c>
      <c r="R1996" s="2">
        <v>1000</v>
      </c>
      <c r="S1996" s="2"/>
      <c r="T1996" s="2">
        <v>2100</v>
      </c>
      <c r="U1996" s="2">
        <v>3305</v>
      </c>
      <c r="V1996" s="2"/>
      <c r="W1996" s="2">
        <v>1650</v>
      </c>
      <c r="X1996" s="2"/>
    </row>
    <row r="1997" spans="1:24" ht="16.5" customHeight="1" x14ac:dyDescent="0.25">
      <c r="A1997" s="1" t="s">
        <v>605</v>
      </c>
      <c r="B1997" s="3" t="s">
        <v>641</v>
      </c>
      <c r="C1997" s="5"/>
      <c r="D1997" s="2">
        <v>2259</v>
      </c>
      <c r="E1997" s="2">
        <v>2615</v>
      </c>
      <c r="F1997" s="2">
        <v>9922</v>
      </c>
      <c r="G1997" s="2">
        <v>4207</v>
      </c>
      <c r="H1997" s="2">
        <v>2000</v>
      </c>
      <c r="I1997" s="2"/>
      <c r="J1997" s="2"/>
      <c r="K1997" s="2"/>
      <c r="L1997" s="2"/>
      <c r="M1997" s="2"/>
      <c r="N1997" s="2"/>
      <c r="O1997" s="2"/>
      <c r="P1997" s="2"/>
      <c r="Q1997" s="2">
        <v>0</v>
      </c>
      <c r="R1997" s="2"/>
      <c r="S1997" s="2">
        <v>5200</v>
      </c>
      <c r="T1997" s="2"/>
      <c r="U1997" s="2"/>
      <c r="V1997" s="2">
        <v>9489</v>
      </c>
      <c r="W1997" s="2"/>
      <c r="X1997" s="2"/>
    </row>
    <row r="1998" spans="1:24" ht="16.5" customHeight="1" x14ac:dyDescent="0.25">
      <c r="A1998" s="1" t="s">
        <v>605</v>
      </c>
      <c r="B1998" s="3" t="s">
        <v>643</v>
      </c>
      <c r="C1998" s="4"/>
      <c r="D1998" s="2">
        <v>22870</v>
      </c>
      <c r="E1998" s="2">
        <v>9180</v>
      </c>
      <c r="F1998" s="2">
        <v>9012</v>
      </c>
      <c r="G1998" s="2">
        <v>5176</v>
      </c>
      <c r="H1998" s="2">
        <v>3095</v>
      </c>
      <c r="I1998" s="2"/>
      <c r="J1998" s="2">
        <v>1470</v>
      </c>
      <c r="K1998" s="2">
        <v>1000</v>
      </c>
      <c r="L1998" s="2">
        <v>2500</v>
      </c>
      <c r="M1998" s="2">
        <v>5681</v>
      </c>
      <c r="N1998" s="2">
        <v>19000</v>
      </c>
      <c r="O1998" s="2">
        <v>5500</v>
      </c>
      <c r="P1998" s="2">
        <v>14222</v>
      </c>
      <c r="Q1998" s="2">
        <v>17600</v>
      </c>
      <c r="R1998" s="2">
        <v>9300</v>
      </c>
      <c r="S1998" s="2">
        <v>16500</v>
      </c>
      <c r="T1998" s="2">
        <v>30100</v>
      </c>
      <c r="U1998" s="2">
        <v>19200</v>
      </c>
      <c r="V1998" s="2">
        <v>8098</v>
      </c>
      <c r="W1998" s="2">
        <v>12300</v>
      </c>
      <c r="X1998" s="2">
        <v>9100</v>
      </c>
    </row>
    <row r="1999" spans="1:24" ht="16.5" customHeight="1" x14ac:dyDescent="0.25">
      <c r="A1999" s="1" t="s">
        <v>605</v>
      </c>
      <c r="B1999" s="3" t="s">
        <v>1428</v>
      </c>
      <c r="C1999" s="4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>
        <v>16</v>
      </c>
      <c r="U1999" s="2"/>
      <c r="V1999" s="2"/>
      <c r="W1999" s="2"/>
      <c r="X1999" s="2"/>
    </row>
    <row r="2000" spans="1:24" s="43" customFormat="1" ht="16.5" customHeight="1" x14ac:dyDescent="0.25">
      <c r="A2000" s="3" t="s">
        <v>605</v>
      </c>
      <c r="B2000" s="3" t="s">
        <v>1429</v>
      </c>
      <c r="C2000" s="5"/>
      <c r="D2000" s="10"/>
      <c r="E2000" s="10"/>
      <c r="F2000" s="10"/>
      <c r="G2000" s="10"/>
      <c r="H2000" s="10"/>
      <c r="I2000" s="10"/>
      <c r="J2000" s="10"/>
      <c r="K2000" s="10"/>
      <c r="L2000" s="10"/>
      <c r="M2000" s="10"/>
      <c r="N2000" s="10"/>
      <c r="O2000" s="10"/>
      <c r="P2000" s="10"/>
      <c r="Q2000" s="10"/>
      <c r="R2000" s="10"/>
      <c r="S2000" s="10">
        <v>3</v>
      </c>
      <c r="T2000" s="10">
        <v>5</v>
      </c>
      <c r="U2000" s="10"/>
      <c r="V2000" s="10"/>
      <c r="W2000" s="10"/>
      <c r="X2000" s="10"/>
    </row>
    <row r="2001" spans="1:24" s="43" customFormat="1" ht="16.5" customHeight="1" x14ac:dyDescent="0.25">
      <c r="A2001" s="3" t="s">
        <v>605</v>
      </c>
      <c r="B2001" s="3" t="s">
        <v>1430</v>
      </c>
      <c r="C2001" s="5"/>
      <c r="D2001" s="10"/>
      <c r="E2001" s="10"/>
      <c r="F2001" s="10"/>
      <c r="G2001" s="10"/>
      <c r="H2001" s="10"/>
      <c r="I2001" s="10"/>
      <c r="J2001" s="10"/>
      <c r="K2001" s="10"/>
      <c r="L2001" s="10"/>
      <c r="M2001" s="10"/>
      <c r="N2001" s="10"/>
      <c r="O2001" s="10"/>
      <c r="P2001" s="10"/>
      <c r="Q2001" s="10"/>
      <c r="R2001" s="10"/>
      <c r="S2001" s="10">
        <v>5</v>
      </c>
      <c r="T2001" s="10">
        <v>4</v>
      </c>
      <c r="U2001" s="10"/>
      <c r="V2001" s="10"/>
      <c r="W2001" s="10"/>
      <c r="X2001" s="10"/>
    </row>
    <row r="2002" spans="1:24" s="43" customFormat="1" ht="16.5" customHeight="1" x14ac:dyDescent="0.25">
      <c r="A2002" s="3" t="s">
        <v>605</v>
      </c>
      <c r="B2002" s="3" t="s">
        <v>1431</v>
      </c>
      <c r="C2002" s="5"/>
      <c r="D2002" s="10"/>
      <c r="E2002" s="10"/>
      <c r="F2002" s="10"/>
      <c r="G2002" s="10"/>
      <c r="H2002" s="10"/>
      <c r="I2002" s="10"/>
      <c r="J2002" s="10"/>
      <c r="K2002" s="10"/>
      <c r="L2002" s="10"/>
      <c r="M2002" s="10"/>
      <c r="N2002" s="10"/>
      <c r="O2002" s="10"/>
      <c r="P2002" s="10"/>
      <c r="Q2002" s="10"/>
      <c r="R2002" s="10"/>
      <c r="S2002" s="10">
        <v>5</v>
      </c>
      <c r="T2002" s="10">
        <v>16</v>
      </c>
      <c r="U2002" s="10"/>
      <c r="V2002" s="10"/>
      <c r="W2002" s="10"/>
      <c r="X2002" s="10"/>
    </row>
    <row r="2003" spans="1:24" s="43" customFormat="1" ht="16.5" customHeight="1" x14ac:dyDescent="0.25">
      <c r="A2003" s="3" t="s">
        <v>605</v>
      </c>
      <c r="B2003" s="3" t="s">
        <v>1432</v>
      </c>
      <c r="C2003" s="5"/>
      <c r="D2003" s="10"/>
      <c r="E2003" s="10"/>
      <c r="F2003" s="10"/>
      <c r="G2003" s="10"/>
      <c r="H2003" s="10"/>
      <c r="I2003" s="10"/>
      <c r="J2003" s="10"/>
      <c r="K2003" s="10"/>
      <c r="L2003" s="10"/>
      <c r="M2003" s="10"/>
      <c r="N2003" s="10"/>
      <c r="O2003" s="10"/>
      <c r="P2003" s="10"/>
      <c r="Q2003" s="10"/>
      <c r="R2003" s="10"/>
      <c r="S2003" s="10">
        <v>4</v>
      </c>
      <c r="T2003" s="10">
        <v>2</v>
      </c>
      <c r="U2003" s="10"/>
      <c r="V2003" s="10"/>
      <c r="W2003" s="10"/>
      <c r="X2003" s="10"/>
    </row>
    <row r="2004" spans="1:24" s="43" customFormat="1" ht="16.5" customHeight="1" x14ac:dyDescent="0.25">
      <c r="A2004" s="3" t="s">
        <v>605</v>
      </c>
      <c r="B2004" s="3" t="s">
        <v>1433</v>
      </c>
      <c r="C2004" s="5"/>
      <c r="D2004" s="10"/>
      <c r="E2004" s="10"/>
      <c r="F2004" s="10"/>
      <c r="G2004" s="10"/>
      <c r="H2004" s="10"/>
      <c r="I2004" s="10"/>
      <c r="J2004" s="10"/>
      <c r="K2004" s="10"/>
      <c r="L2004" s="10"/>
      <c r="M2004" s="10"/>
      <c r="N2004" s="10"/>
      <c r="O2004" s="10"/>
      <c r="P2004" s="10"/>
      <c r="Q2004" s="10"/>
      <c r="R2004" s="10"/>
      <c r="S2004" s="10">
        <v>4</v>
      </c>
      <c r="T2004" s="10">
        <v>8</v>
      </c>
      <c r="U2004" s="10"/>
      <c r="V2004" s="10"/>
      <c r="W2004" s="10"/>
      <c r="X2004" s="10"/>
    </row>
    <row r="2005" spans="1:24" s="43" customFormat="1" ht="16.5" customHeight="1" x14ac:dyDescent="0.25">
      <c r="A2005" s="3" t="s">
        <v>605</v>
      </c>
      <c r="B2005" s="3" t="s">
        <v>2912</v>
      </c>
      <c r="C2005" s="5"/>
      <c r="D2005" s="10"/>
      <c r="E2005" s="10"/>
      <c r="F2005" s="10"/>
      <c r="G2005" s="10"/>
      <c r="H2005" s="10"/>
      <c r="I2005" s="10"/>
      <c r="J2005" s="10"/>
      <c r="K2005" s="10"/>
      <c r="L2005" s="10"/>
      <c r="M2005" s="10"/>
      <c r="N2005" s="10"/>
      <c r="O2005" s="10"/>
      <c r="P2005" s="10"/>
      <c r="Q2005" s="10"/>
      <c r="R2005" s="10"/>
      <c r="S2005" s="10"/>
      <c r="T2005" s="10"/>
      <c r="U2005" s="10"/>
      <c r="V2005" s="10"/>
      <c r="W2005" s="10"/>
      <c r="X2005" s="10">
        <v>1105</v>
      </c>
    </row>
    <row r="2006" spans="1:24" s="43" customFormat="1" ht="16.5" customHeight="1" x14ac:dyDescent="0.25">
      <c r="A2006" s="3" t="s">
        <v>605</v>
      </c>
      <c r="B2006" s="3" t="s">
        <v>1438</v>
      </c>
      <c r="C2006" s="5"/>
      <c r="D2006" s="10"/>
      <c r="E2006" s="10"/>
      <c r="F2006" s="10"/>
      <c r="G2006" s="10"/>
      <c r="H2006" s="10"/>
      <c r="I2006" s="10"/>
      <c r="J2006" s="10"/>
      <c r="K2006" s="10"/>
      <c r="L2006" s="10"/>
      <c r="M2006" s="10"/>
      <c r="N2006" s="10"/>
      <c r="O2006" s="10"/>
      <c r="P2006" s="10"/>
      <c r="Q2006" s="10"/>
      <c r="R2006" s="10"/>
      <c r="S2006" s="10"/>
      <c r="T2006" s="10">
        <v>7</v>
      </c>
      <c r="U2006" s="10"/>
      <c r="V2006" s="10"/>
      <c r="W2006" s="10"/>
      <c r="X2006" s="10"/>
    </row>
    <row r="2007" spans="1:24" s="43" customFormat="1" ht="16.5" customHeight="1" x14ac:dyDescent="0.25">
      <c r="A2007" s="3" t="s">
        <v>605</v>
      </c>
      <c r="B2007" s="3" t="s">
        <v>1439</v>
      </c>
      <c r="C2007" s="5"/>
      <c r="D2007" s="10"/>
      <c r="E2007" s="10"/>
      <c r="F2007" s="10"/>
      <c r="G2007" s="10"/>
      <c r="H2007" s="10"/>
      <c r="I2007" s="10"/>
      <c r="J2007" s="10"/>
      <c r="K2007" s="10"/>
      <c r="L2007" s="10"/>
      <c r="M2007" s="10"/>
      <c r="N2007" s="10"/>
      <c r="O2007" s="10"/>
      <c r="P2007" s="10"/>
      <c r="Q2007" s="10"/>
      <c r="R2007" s="10"/>
      <c r="S2007" s="10"/>
      <c r="T2007" s="10">
        <v>16</v>
      </c>
      <c r="U2007" s="10"/>
      <c r="V2007" s="10"/>
      <c r="W2007" s="10"/>
      <c r="X2007" s="10"/>
    </row>
    <row r="2008" spans="1:24" s="43" customFormat="1" ht="16.5" customHeight="1" x14ac:dyDescent="0.25">
      <c r="A2008" s="3" t="s">
        <v>605</v>
      </c>
      <c r="B2008" s="3" t="s">
        <v>2903</v>
      </c>
      <c r="C2008" s="5"/>
      <c r="D2008" s="10"/>
      <c r="E2008" s="10"/>
      <c r="F2008" s="10"/>
      <c r="G2008" s="10"/>
      <c r="H2008" s="10"/>
      <c r="I2008" s="10"/>
      <c r="J2008" s="10"/>
      <c r="K2008" s="10"/>
      <c r="L2008" s="10"/>
      <c r="M2008" s="10"/>
      <c r="N2008" s="10"/>
      <c r="O2008" s="10"/>
      <c r="P2008" s="10"/>
      <c r="Q2008" s="10"/>
      <c r="R2008" s="10"/>
      <c r="S2008" s="10"/>
      <c r="T2008" s="10"/>
      <c r="U2008" s="10"/>
      <c r="V2008" s="10"/>
      <c r="W2008" s="10"/>
      <c r="X2008" s="10">
        <v>5744</v>
      </c>
    </row>
    <row r="2009" spans="1:24" s="43" customFormat="1" ht="16.5" customHeight="1" x14ac:dyDescent="0.25">
      <c r="A2009" s="3" t="s">
        <v>605</v>
      </c>
      <c r="B2009" s="3" t="s">
        <v>1010</v>
      </c>
      <c r="C2009" s="5"/>
      <c r="D2009" s="10"/>
      <c r="E2009" s="10"/>
      <c r="F2009" s="10"/>
      <c r="G2009" s="10"/>
      <c r="H2009" s="10"/>
      <c r="I2009" s="10"/>
      <c r="J2009" s="10"/>
      <c r="K2009" s="10"/>
      <c r="L2009" s="10"/>
      <c r="M2009" s="10"/>
      <c r="N2009" s="10"/>
      <c r="O2009" s="10"/>
      <c r="P2009" s="10">
        <v>1122</v>
      </c>
      <c r="Q2009" s="10">
        <v>0</v>
      </c>
      <c r="R2009" s="10"/>
      <c r="S2009" s="10">
        <v>2600</v>
      </c>
      <c r="T2009" s="10">
        <v>247</v>
      </c>
      <c r="U2009" s="10"/>
      <c r="V2009" s="10"/>
      <c r="W2009" s="10"/>
      <c r="X2009" s="10"/>
    </row>
    <row r="2010" spans="1:24" s="43" customFormat="1" ht="16.5" customHeight="1" x14ac:dyDescent="0.25">
      <c r="A2010" s="3" t="s">
        <v>605</v>
      </c>
      <c r="B2010" s="3" t="s">
        <v>1648</v>
      </c>
      <c r="C2010" s="5"/>
      <c r="D2010" s="10"/>
      <c r="E2010" s="10"/>
      <c r="F2010" s="10"/>
      <c r="G2010" s="10"/>
      <c r="H2010" s="10"/>
      <c r="I2010" s="10"/>
      <c r="J2010" s="10"/>
      <c r="K2010" s="10"/>
      <c r="L2010" s="10"/>
      <c r="M2010" s="10"/>
      <c r="N2010" s="10"/>
      <c r="O2010" s="10"/>
      <c r="P2010" s="10"/>
      <c r="Q2010" s="10"/>
      <c r="R2010" s="10"/>
      <c r="S2010" s="10"/>
      <c r="T2010" s="10"/>
      <c r="U2010" s="10"/>
      <c r="V2010" s="10">
        <v>709</v>
      </c>
      <c r="W2010" s="10">
        <v>110</v>
      </c>
      <c r="X2010" s="10">
        <v>1803</v>
      </c>
    </row>
    <row r="2011" spans="1:24" s="43" customFormat="1" ht="16.5" customHeight="1" x14ac:dyDescent="0.25">
      <c r="A2011" s="3" t="s">
        <v>605</v>
      </c>
      <c r="B2011" s="3" t="s">
        <v>1011</v>
      </c>
      <c r="C2011" s="5"/>
      <c r="D2011" s="10"/>
      <c r="E2011" s="10"/>
      <c r="F2011" s="10"/>
      <c r="G2011" s="10"/>
      <c r="H2011" s="10"/>
      <c r="I2011" s="10"/>
      <c r="J2011" s="10"/>
      <c r="K2011" s="10"/>
      <c r="L2011" s="10"/>
      <c r="M2011" s="10"/>
      <c r="N2011" s="10"/>
      <c r="O2011" s="10"/>
      <c r="P2011" s="10">
        <v>11844</v>
      </c>
      <c r="Q2011" s="10">
        <v>0</v>
      </c>
      <c r="R2011" s="10">
        <v>12899</v>
      </c>
      <c r="S2011" s="10"/>
      <c r="T2011" s="10"/>
      <c r="U2011" s="10"/>
      <c r="V2011" s="10"/>
      <c r="W2011" s="10"/>
      <c r="X2011" s="10"/>
    </row>
    <row r="2012" spans="1:24" s="43" customFormat="1" ht="16.5" customHeight="1" x14ac:dyDescent="0.25">
      <c r="A2012" s="3" t="s">
        <v>605</v>
      </c>
      <c r="B2012" s="3" t="s">
        <v>1208</v>
      </c>
      <c r="C2012" s="5"/>
      <c r="D2012" s="10"/>
      <c r="E2012" s="10"/>
      <c r="F2012" s="10"/>
      <c r="G2012" s="10"/>
      <c r="H2012" s="10"/>
      <c r="I2012" s="10"/>
      <c r="J2012" s="10"/>
      <c r="K2012" s="10"/>
      <c r="L2012" s="10"/>
      <c r="M2012" s="10"/>
      <c r="N2012" s="10"/>
      <c r="O2012" s="10"/>
      <c r="P2012" s="10"/>
      <c r="Q2012" s="10"/>
      <c r="R2012" s="10">
        <v>2675</v>
      </c>
      <c r="S2012" s="10"/>
      <c r="T2012" s="10"/>
      <c r="U2012" s="10"/>
      <c r="V2012" s="10"/>
      <c r="W2012" s="10"/>
      <c r="X2012" s="10"/>
    </row>
    <row r="2013" spans="1:24" s="43" customFormat="1" ht="16.5" customHeight="1" x14ac:dyDescent="0.25">
      <c r="A2013" s="3" t="s">
        <v>605</v>
      </c>
      <c r="B2013" s="3" t="s">
        <v>647</v>
      </c>
      <c r="C2013" s="5"/>
      <c r="D2013" s="10"/>
      <c r="E2013" s="10"/>
      <c r="F2013" s="10"/>
      <c r="G2013" s="10"/>
      <c r="H2013" s="10"/>
      <c r="I2013" s="10"/>
      <c r="J2013" s="10"/>
      <c r="K2013" s="10"/>
      <c r="L2013" s="10"/>
      <c r="M2013" s="10"/>
      <c r="N2013" s="10">
        <v>9933</v>
      </c>
      <c r="O2013" s="10"/>
      <c r="P2013" s="10"/>
      <c r="Q2013" s="10">
        <v>0</v>
      </c>
      <c r="R2013" s="10"/>
      <c r="S2013" s="10"/>
      <c r="T2013" s="10"/>
      <c r="U2013" s="10"/>
      <c r="V2013" s="10"/>
      <c r="W2013" s="10"/>
      <c r="X2013" s="10"/>
    </row>
    <row r="2014" spans="1:24" s="43" customFormat="1" ht="16.5" customHeight="1" x14ac:dyDescent="0.25">
      <c r="A2014" s="3" t="s">
        <v>605</v>
      </c>
      <c r="B2014" s="3" t="s">
        <v>2899</v>
      </c>
      <c r="C2014" s="5"/>
      <c r="D2014" s="10"/>
      <c r="E2014" s="10"/>
      <c r="F2014" s="10"/>
      <c r="G2014" s="10"/>
      <c r="H2014" s="10"/>
      <c r="I2014" s="10"/>
      <c r="J2014" s="10"/>
      <c r="K2014" s="10"/>
      <c r="L2014" s="10"/>
      <c r="M2014" s="10"/>
      <c r="N2014" s="10"/>
      <c r="O2014" s="10"/>
      <c r="P2014" s="10"/>
      <c r="Q2014" s="10"/>
      <c r="R2014" s="10"/>
      <c r="S2014" s="10"/>
      <c r="T2014" s="10"/>
      <c r="U2014" s="10"/>
      <c r="V2014" s="10"/>
      <c r="W2014" s="10"/>
      <c r="X2014" s="10">
        <v>7226</v>
      </c>
    </row>
    <row r="2015" spans="1:24" s="43" customFormat="1" ht="16.5" customHeight="1" x14ac:dyDescent="0.25">
      <c r="A2015" s="3" t="s">
        <v>605</v>
      </c>
      <c r="B2015" s="3" t="s">
        <v>1434</v>
      </c>
      <c r="C2015" s="5"/>
      <c r="D2015" s="10"/>
      <c r="E2015" s="10"/>
      <c r="F2015" s="10"/>
      <c r="G2015" s="10"/>
      <c r="H2015" s="10"/>
      <c r="I2015" s="10"/>
      <c r="J2015" s="10"/>
      <c r="K2015" s="10"/>
      <c r="L2015" s="10"/>
      <c r="M2015" s="10"/>
      <c r="N2015" s="10"/>
      <c r="O2015" s="10"/>
      <c r="P2015" s="10"/>
      <c r="Q2015" s="10"/>
      <c r="R2015" s="10"/>
      <c r="S2015" s="10"/>
      <c r="T2015" s="10">
        <v>3</v>
      </c>
      <c r="U2015" s="10"/>
      <c r="V2015" s="10"/>
      <c r="W2015" s="10"/>
      <c r="X2015" s="10"/>
    </row>
    <row r="2016" spans="1:24" s="43" customFormat="1" ht="16.5" customHeight="1" x14ac:dyDescent="0.25">
      <c r="A2016" s="3" t="s">
        <v>605</v>
      </c>
      <c r="B2016" s="3" t="s">
        <v>1437</v>
      </c>
      <c r="C2016" s="5"/>
      <c r="D2016" s="10"/>
      <c r="E2016" s="10"/>
      <c r="F2016" s="10"/>
      <c r="G2016" s="10"/>
      <c r="H2016" s="10"/>
      <c r="I2016" s="10"/>
      <c r="J2016" s="10"/>
      <c r="K2016" s="10"/>
      <c r="L2016" s="10"/>
      <c r="M2016" s="10"/>
      <c r="N2016" s="10"/>
      <c r="O2016" s="10"/>
      <c r="P2016" s="10"/>
      <c r="Q2016" s="10"/>
      <c r="R2016" s="10"/>
      <c r="S2016" s="10"/>
      <c r="T2016" s="10">
        <v>1222</v>
      </c>
      <c r="U2016" s="10"/>
      <c r="V2016" s="10"/>
      <c r="W2016" s="10"/>
      <c r="X2016" s="10"/>
    </row>
    <row r="2017" spans="1:24" s="43" customFormat="1" ht="16.5" customHeight="1" x14ac:dyDescent="0.25">
      <c r="A2017" s="3" t="s">
        <v>605</v>
      </c>
      <c r="B2017" s="3" t="s">
        <v>1012</v>
      </c>
      <c r="C2017" s="5"/>
      <c r="D2017" s="10"/>
      <c r="E2017" s="10"/>
      <c r="F2017" s="10"/>
      <c r="G2017" s="10"/>
      <c r="H2017" s="10"/>
      <c r="I2017" s="10"/>
      <c r="J2017" s="10"/>
      <c r="K2017" s="10"/>
      <c r="L2017" s="10"/>
      <c r="M2017" s="10"/>
      <c r="N2017" s="10"/>
      <c r="O2017" s="10">
        <v>2942</v>
      </c>
      <c r="P2017" s="10">
        <v>10318</v>
      </c>
      <c r="Q2017" s="10">
        <v>0</v>
      </c>
      <c r="R2017" s="10"/>
      <c r="S2017" s="10">
        <v>1226</v>
      </c>
      <c r="T2017" s="10"/>
      <c r="U2017" s="10"/>
      <c r="V2017" s="10"/>
      <c r="W2017" s="10"/>
      <c r="X2017" s="10"/>
    </row>
    <row r="2018" spans="1:24" s="43" customFormat="1" ht="16.5" customHeight="1" x14ac:dyDescent="0.25">
      <c r="A2018" s="3" t="s">
        <v>605</v>
      </c>
      <c r="B2018" s="3" t="s">
        <v>1013</v>
      </c>
      <c r="C2018" s="5"/>
      <c r="D2018" s="10"/>
      <c r="E2018" s="10"/>
      <c r="F2018" s="10"/>
      <c r="G2018" s="10"/>
      <c r="H2018" s="10"/>
      <c r="I2018" s="10"/>
      <c r="J2018" s="10"/>
      <c r="K2018" s="10"/>
      <c r="L2018" s="10"/>
      <c r="M2018" s="10"/>
      <c r="N2018" s="10"/>
      <c r="O2018" s="10"/>
      <c r="P2018" s="10">
        <v>7282</v>
      </c>
      <c r="Q2018" s="10">
        <v>0</v>
      </c>
      <c r="R2018" s="10"/>
      <c r="S2018" s="10"/>
      <c r="T2018" s="10"/>
      <c r="U2018" s="10"/>
      <c r="V2018" s="10"/>
      <c r="W2018" s="10"/>
      <c r="X2018" s="10"/>
    </row>
    <row r="2019" spans="1:24" s="43" customFormat="1" ht="16.5" customHeight="1" x14ac:dyDescent="0.25">
      <c r="A2019" s="3" t="s">
        <v>605</v>
      </c>
      <c r="B2019" s="3" t="s">
        <v>1014</v>
      </c>
      <c r="C2019" s="5"/>
      <c r="D2019" s="10"/>
      <c r="E2019" s="10"/>
      <c r="F2019" s="10"/>
      <c r="G2019" s="10"/>
      <c r="H2019" s="10"/>
      <c r="I2019" s="10"/>
      <c r="J2019" s="10"/>
      <c r="K2019" s="10"/>
      <c r="L2019" s="10"/>
      <c r="M2019" s="10"/>
      <c r="N2019" s="10"/>
      <c r="O2019" s="10">
        <v>5096</v>
      </c>
      <c r="P2019" s="10">
        <v>2050</v>
      </c>
      <c r="Q2019" s="10">
        <v>0</v>
      </c>
      <c r="R2019" s="10">
        <v>1325</v>
      </c>
      <c r="S2019" s="10">
        <v>245</v>
      </c>
      <c r="T2019" s="10">
        <v>6921</v>
      </c>
      <c r="U2019" s="10">
        <v>12</v>
      </c>
      <c r="V2019" s="10"/>
      <c r="W2019" s="10">
        <v>14326</v>
      </c>
      <c r="X2019" s="10">
        <v>15</v>
      </c>
    </row>
    <row r="2020" spans="1:24" s="43" customFormat="1" ht="16.5" customHeight="1" x14ac:dyDescent="0.25">
      <c r="A2020" s="3" t="s">
        <v>605</v>
      </c>
      <c r="B2020" s="3" t="s">
        <v>1015</v>
      </c>
      <c r="C2020" s="5"/>
      <c r="D2020" s="10"/>
      <c r="E2020" s="10"/>
      <c r="F2020" s="10"/>
      <c r="G2020" s="10"/>
      <c r="H2020" s="10"/>
      <c r="I2020" s="10"/>
      <c r="J2020" s="10"/>
      <c r="K2020" s="10"/>
      <c r="L2020" s="10"/>
      <c r="M2020" s="10"/>
      <c r="N2020" s="10"/>
      <c r="O2020" s="10">
        <v>4683</v>
      </c>
      <c r="P2020" s="10">
        <v>1657</v>
      </c>
      <c r="Q2020" s="10">
        <v>0</v>
      </c>
      <c r="R2020" s="10">
        <v>1067</v>
      </c>
      <c r="S2020" s="10">
        <v>561</v>
      </c>
      <c r="T2020" s="10"/>
      <c r="U2020" s="10">
        <v>20294</v>
      </c>
      <c r="V2020" s="10">
        <v>4755</v>
      </c>
      <c r="W2020" s="10">
        <v>28285</v>
      </c>
      <c r="X2020" s="10">
        <v>26220</v>
      </c>
    </row>
    <row r="2021" spans="1:24" s="43" customFormat="1" ht="16.5" customHeight="1" x14ac:dyDescent="0.25">
      <c r="A2021" s="3" t="s">
        <v>605</v>
      </c>
      <c r="B2021" s="3" t="s">
        <v>1016</v>
      </c>
      <c r="C2021" s="5"/>
      <c r="D2021" s="10"/>
      <c r="E2021" s="10"/>
      <c r="F2021" s="10"/>
      <c r="G2021" s="10"/>
      <c r="H2021" s="10"/>
      <c r="I2021" s="10"/>
      <c r="J2021" s="10"/>
      <c r="K2021" s="10"/>
      <c r="L2021" s="10"/>
      <c r="M2021" s="10"/>
      <c r="N2021" s="10"/>
      <c r="O2021" s="10">
        <v>6169</v>
      </c>
      <c r="P2021" s="10">
        <v>413</v>
      </c>
      <c r="Q2021" s="10">
        <v>0</v>
      </c>
      <c r="R2021" s="10"/>
      <c r="S2021" s="10"/>
      <c r="T2021" s="10"/>
      <c r="U2021" s="10"/>
      <c r="V2021" s="10"/>
      <c r="W2021" s="10"/>
      <c r="X2021" s="10"/>
    </row>
    <row r="2022" spans="1:24" s="43" customFormat="1" ht="16.5" customHeight="1" x14ac:dyDescent="0.25">
      <c r="A2022" s="3" t="s">
        <v>605</v>
      </c>
      <c r="B2022" s="3" t="s">
        <v>684</v>
      </c>
      <c r="C2022" s="5"/>
      <c r="D2022" s="10"/>
      <c r="E2022" s="10"/>
      <c r="F2022" s="10"/>
      <c r="G2022" s="10"/>
      <c r="H2022" s="10"/>
      <c r="I2022" s="10"/>
      <c r="J2022" s="10"/>
      <c r="K2022" s="10"/>
      <c r="L2022" s="10"/>
      <c r="M2022" s="10"/>
      <c r="N2022" s="10"/>
      <c r="O2022" s="10">
        <v>2149</v>
      </c>
      <c r="P2022" s="10">
        <v>888</v>
      </c>
      <c r="Q2022" s="10">
        <v>0</v>
      </c>
      <c r="R2022" s="10"/>
      <c r="S2022" s="10"/>
      <c r="T2022" s="10"/>
      <c r="U2022" s="10"/>
      <c r="V2022" s="10"/>
      <c r="W2022" s="10"/>
      <c r="X2022" s="10"/>
    </row>
    <row r="2023" spans="1:24" s="43" customFormat="1" ht="16.5" customHeight="1" x14ac:dyDescent="0.25">
      <c r="A2023" s="3" t="s">
        <v>605</v>
      </c>
      <c r="B2023" s="3" t="s">
        <v>1209</v>
      </c>
      <c r="C2023" s="5"/>
      <c r="D2023" s="10"/>
      <c r="E2023" s="10"/>
      <c r="F2023" s="10"/>
      <c r="G2023" s="10"/>
      <c r="H2023" s="10"/>
      <c r="I2023" s="10"/>
      <c r="J2023" s="10"/>
      <c r="K2023" s="10"/>
      <c r="L2023" s="10"/>
      <c r="M2023" s="10"/>
      <c r="N2023" s="10"/>
      <c r="O2023" s="10"/>
      <c r="P2023" s="10"/>
      <c r="Q2023" s="10"/>
      <c r="R2023" s="10">
        <v>1026</v>
      </c>
      <c r="S2023" s="10"/>
      <c r="T2023" s="10"/>
      <c r="U2023" s="10"/>
      <c r="V2023" s="10"/>
      <c r="W2023" s="10"/>
      <c r="X2023" s="10"/>
    </row>
    <row r="2024" spans="1:24" s="43" customFormat="1" ht="16.5" customHeight="1" x14ac:dyDescent="0.25">
      <c r="A2024" s="3" t="s">
        <v>605</v>
      </c>
      <c r="B2024" s="3" t="s">
        <v>1017</v>
      </c>
      <c r="C2024" s="5"/>
      <c r="D2024" s="10"/>
      <c r="E2024" s="10"/>
      <c r="F2024" s="10"/>
      <c r="G2024" s="10"/>
      <c r="H2024" s="10"/>
      <c r="I2024" s="10"/>
      <c r="J2024" s="10"/>
      <c r="K2024" s="10"/>
      <c r="L2024" s="10"/>
      <c r="M2024" s="10"/>
      <c r="N2024" s="10"/>
      <c r="O2024" s="10"/>
      <c r="P2024" s="10">
        <v>8206</v>
      </c>
      <c r="Q2024" s="10">
        <v>0</v>
      </c>
      <c r="R2024" s="10"/>
      <c r="S2024" s="10"/>
      <c r="T2024" s="10"/>
      <c r="U2024" s="10"/>
      <c r="V2024" s="10"/>
      <c r="W2024" s="10"/>
      <c r="X2024" s="10"/>
    </row>
    <row r="2025" spans="1:24" s="43" customFormat="1" ht="16.5" customHeight="1" x14ac:dyDescent="0.25">
      <c r="A2025" s="3" t="s">
        <v>605</v>
      </c>
      <c r="B2025" s="3" t="s">
        <v>685</v>
      </c>
      <c r="C2025" s="5"/>
      <c r="D2025" s="10"/>
      <c r="E2025" s="10"/>
      <c r="F2025" s="10"/>
      <c r="G2025" s="10"/>
      <c r="H2025" s="10"/>
      <c r="I2025" s="10"/>
      <c r="J2025" s="10"/>
      <c r="K2025" s="10"/>
      <c r="L2025" s="10"/>
      <c r="M2025" s="10"/>
      <c r="N2025" s="10"/>
      <c r="O2025" s="10">
        <v>2116</v>
      </c>
      <c r="P2025" s="10"/>
      <c r="Q2025" s="10">
        <v>0</v>
      </c>
      <c r="R2025" s="10"/>
      <c r="S2025" s="10"/>
      <c r="T2025" s="10"/>
      <c r="U2025" s="10"/>
      <c r="V2025" s="10"/>
      <c r="W2025" s="10"/>
      <c r="X2025" s="10"/>
    </row>
    <row r="2026" spans="1:24" s="43" customFormat="1" ht="16.5" customHeight="1" x14ac:dyDescent="0.25">
      <c r="A2026" s="3" t="s">
        <v>605</v>
      </c>
      <c r="B2026" s="3" t="s">
        <v>686</v>
      </c>
      <c r="C2026" s="5"/>
      <c r="D2026" s="10"/>
      <c r="E2026" s="10"/>
      <c r="F2026" s="10"/>
      <c r="G2026" s="10"/>
      <c r="H2026" s="10"/>
      <c r="I2026" s="10"/>
      <c r="J2026" s="10"/>
      <c r="K2026" s="10"/>
      <c r="L2026" s="10"/>
      <c r="M2026" s="10"/>
      <c r="N2026" s="10"/>
      <c r="O2026" s="10">
        <v>25</v>
      </c>
      <c r="P2026" s="10"/>
      <c r="Q2026" s="10">
        <v>0</v>
      </c>
      <c r="R2026" s="10"/>
      <c r="S2026" s="10"/>
      <c r="T2026" s="10"/>
      <c r="U2026" s="10"/>
      <c r="V2026" s="10"/>
      <c r="W2026" s="10"/>
      <c r="X2026" s="10"/>
    </row>
    <row r="2027" spans="1:24" s="43" customFormat="1" ht="16.5" customHeight="1" x14ac:dyDescent="0.25">
      <c r="A2027" s="3" t="s">
        <v>605</v>
      </c>
      <c r="B2027" s="3" t="s">
        <v>687</v>
      </c>
      <c r="C2027" s="5"/>
      <c r="D2027" s="10"/>
      <c r="E2027" s="10"/>
      <c r="F2027" s="10"/>
      <c r="G2027" s="10"/>
      <c r="H2027" s="10"/>
      <c r="I2027" s="10"/>
      <c r="J2027" s="10"/>
      <c r="K2027" s="10"/>
      <c r="L2027" s="10"/>
      <c r="M2027" s="10"/>
      <c r="N2027" s="10"/>
      <c r="O2027" s="10">
        <v>1624</v>
      </c>
      <c r="P2027" s="10"/>
      <c r="Q2027" s="10">
        <v>0</v>
      </c>
      <c r="R2027" s="10"/>
      <c r="S2027" s="10"/>
      <c r="T2027" s="10"/>
      <c r="U2027" s="10"/>
      <c r="V2027" s="10"/>
      <c r="W2027" s="10"/>
      <c r="X2027" s="10"/>
    </row>
    <row r="2028" spans="1:24" s="43" customFormat="1" ht="16.5" customHeight="1" x14ac:dyDescent="0.25">
      <c r="A2028" s="3" t="s">
        <v>605</v>
      </c>
      <c r="B2028" s="3" t="s">
        <v>688</v>
      </c>
      <c r="C2028" s="5"/>
      <c r="D2028" s="10"/>
      <c r="E2028" s="10"/>
      <c r="F2028" s="10"/>
      <c r="G2028" s="10"/>
      <c r="H2028" s="10"/>
      <c r="I2028" s="10"/>
      <c r="J2028" s="10"/>
      <c r="K2028" s="10"/>
      <c r="L2028" s="10"/>
      <c r="M2028" s="10"/>
      <c r="N2028" s="10"/>
      <c r="O2028" s="10">
        <v>1320</v>
      </c>
      <c r="P2028" s="10"/>
      <c r="Q2028" s="10">
        <v>0</v>
      </c>
      <c r="R2028" s="10"/>
      <c r="S2028" s="10"/>
      <c r="T2028" s="10"/>
      <c r="U2028" s="10"/>
      <c r="V2028" s="10"/>
      <c r="W2028" s="10"/>
      <c r="X2028" s="10"/>
    </row>
    <row r="2029" spans="1:24" ht="16.5" customHeight="1" x14ac:dyDescent="0.25">
      <c r="A2029" s="1" t="s">
        <v>605</v>
      </c>
      <c r="B2029" s="3" t="s">
        <v>2699</v>
      </c>
      <c r="C2029" s="4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U2029" s="2"/>
      <c r="V2029" s="2"/>
      <c r="W2029" s="2">
        <v>3570</v>
      </c>
      <c r="X2029" s="2"/>
    </row>
    <row r="2030" spans="1:24" ht="16.5" customHeight="1" x14ac:dyDescent="0.25">
      <c r="A2030" s="1" t="s">
        <v>605</v>
      </c>
      <c r="B2030" s="3" t="s">
        <v>2700</v>
      </c>
      <c r="C2030" s="4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  <c r="V2030" s="2"/>
      <c r="W2030" s="2">
        <v>2818</v>
      </c>
      <c r="X2030" s="2"/>
    </row>
    <row r="2031" spans="1:24" ht="16.5" customHeight="1" x14ac:dyDescent="0.25">
      <c r="A2031" s="1" t="s">
        <v>605</v>
      </c>
      <c r="B2031" s="3" t="s">
        <v>2701</v>
      </c>
      <c r="C2031" s="4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  <c r="V2031" s="2"/>
      <c r="W2031" s="2">
        <v>1822</v>
      </c>
      <c r="X2031" s="2"/>
    </row>
    <row r="2032" spans="1:24" ht="16.5" customHeight="1" x14ac:dyDescent="0.25">
      <c r="A2032" s="1" t="s">
        <v>605</v>
      </c>
      <c r="B2032" s="3" t="s">
        <v>689</v>
      </c>
      <c r="C2032" s="4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>
        <v>3415</v>
      </c>
      <c r="P2032" s="2"/>
      <c r="Q2032" s="2">
        <v>0</v>
      </c>
      <c r="R2032" s="2"/>
      <c r="S2032" s="2">
        <v>6470</v>
      </c>
      <c r="T2032" s="2">
        <v>484</v>
      </c>
      <c r="U2032" s="2"/>
      <c r="V2032" s="2"/>
      <c r="W2032" s="2">
        <v>538</v>
      </c>
      <c r="X2032" s="2">
        <v>1382</v>
      </c>
    </row>
    <row r="2033" spans="1:24" s="43" customFormat="1" ht="16.5" customHeight="1" x14ac:dyDescent="0.25">
      <c r="A2033" s="3" t="s">
        <v>605</v>
      </c>
      <c r="B2033" s="3" t="s">
        <v>1018</v>
      </c>
      <c r="C2033" s="5"/>
      <c r="D2033" s="10"/>
      <c r="E2033" s="10"/>
      <c r="F2033" s="10"/>
      <c r="G2033" s="10"/>
      <c r="H2033" s="10"/>
      <c r="I2033" s="10"/>
      <c r="J2033" s="10"/>
      <c r="K2033" s="10"/>
      <c r="L2033" s="10"/>
      <c r="M2033" s="10"/>
      <c r="N2033" s="10"/>
      <c r="O2033" s="10"/>
      <c r="P2033" s="10">
        <v>5926</v>
      </c>
      <c r="Q2033" s="10">
        <v>0</v>
      </c>
      <c r="R2033" s="10"/>
      <c r="S2033" s="10"/>
      <c r="T2033" s="10"/>
      <c r="U2033" s="10"/>
      <c r="V2033" s="10"/>
      <c r="W2033" s="10"/>
      <c r="X2033" s="10"/>
    </row>
    <row r="2034" spans="1:24" s="43" customFormat="1" ht="16.5" customHeight="1" x14ac:dyDescent="0.25">
      <c r="A2034" s="3" t="s">
        <v>605</v>
      </c>
      <c r="B2034" s="3" t="s">
        <v>690</v>
      </c>
      <c r="C2034" s="5"/>
      <c r="D2034" s="10"/>
      <c r="E2034" s="10"/>
      <c r="F2034" s="10"/>
      <c r="G2034" s="10"/>
      <c r="H2034" s="10"/>
      <c r="I2034" s="10"/>
      <c r="J2034" s="10"/>
      <c r="K2034" s="10"/>
      <c r="L2034" s="10"/>
      <c r="M2034" s="10"/>
      <c r="N2034" s="10"/>
      <c r="O2034" s="10">
        <v>372</v>
      </c>
      <c r="P2034" s="10"/>
      <c r="Q2034" s="10">
        <v>0</v>
      </c>
      <c r="R2034" s="10"/>
      <c r="S2034" s="10"/>
      <c r="T2034" s="10"/>
      <c r="U2034" s="10"/>
      <c r="V2034" s="10"/>
      <c r="W2034" s="10"/>
      <c r="X2034" s="10"/>
    </row>
    <row r="2035" spans="1:24" s="43" customFormat="1" ht="16.5" customHeight="1" x14ac:dyDescent="0.25">
      <c r="A2035" s="3" t="s">
        <v>605</v>
      </c>
      <c r="B2035" s="3" t="s">
        <v>1019</v>
      </c>
      <c r="C2035" s="5"/>
      <c r="D2035" s="10"/>
      <c r="E2035" s="10"/>
      <c r="F2035" s="10"/>
      <c r="G2035" s="10"/>
      <c r="H2035" s="10"/>
      <c r="I2035" s="10"/>
      <c r="J2035" s="10"/>
      <c r="K2035" s="10"/>
      <c r="L2035" s="10"/>
      <c r="M2035" s="10"/>
      <c r="N2035" s="10"/>
      <c r="O2035" s="10"/>
      <c r="P2035" s="10">
        <v>1540</v>
      </c>
      <c r="Q2035" s="10">
        <v>0</v>
      </c>
      <c r="R2035" s="10">
        <v>6046</v>
      </c>
      <c r="S2035" s="10"/>
      <c r="T2035" s="10"/>
      <c r="U2035" s="10"/>
      <c r="V2035" s="10"/>
      <c r="W2035" s="10"/>
      <c r="X2035" s="10"/>
    </row>
    <row r="2036" spans="1:24" s="43" customFormat="1" ht="16.5" customHeight="1" x14ac:dyDescent="0.25">
      <c r="A2036" s="3" t="s">
        <v>605</v>
      </c>
      <c r="B2036" s="3" t="s">
        <v>1020</v>
      </c>
      <c r="C2036" s="5"/>
      <c r="D2036" s="10"/>
      <c r="E2036" s="10"/>
      <c r="F2036" s="10"/>
      <c r="G2036" s="10"/>
      <c r="H2036" s="10"/>
      <c r="I2036" s="10"/>
      <c r="J2036" s="10"/>
      <c r="K2036" s="10"/>
      <c r="L2036" s="10"/>
      <c r="M2036" s="10"/>
      <c r="N2036" s="10"/>
      <c r="O2036" s="10"/>
      <c r="P2036" s="10">
        <v>10</v>
      </c>
      <c r="Q2036" s="10">
        <v>0</v>
      </c>
      <c r="R2036" s="10"/>
      <c r="S2036" s="10"/>
      <c r="T2036" s="10"/>
      <c r="U2036" s="10"/>
      <c r="V2036" s="10"/>
      <c r="W2036" s="10"/>
      <c r="X2036" s="10"/>
    </row>
    <row r="2037" spans="1:24" s="43" customFormat="1" ht="16.5" customHeight="1" x14ac:dyDescent="0.25">
      <c r="A2037" s="3" t="s">
        <v>605</v>
      </c>
      <c r="B2037" s="3" t="s">
        <v>1435</v>
      </c>
      <c r="C2037" s="5"/>
      <c r="D2037" s="10"/>
      <c r="E2037" s="10"/>
      <c r="F2037" s="10"/>
      <c r="G2037" s="10"/>
      <c r="H2037" s="10"/>
      <c r="I2037" s="10"/>
      <c r="J2037" s="10"/>
      <c r="K2037" s="10"/>
      <c r="L2037" s="10"/>
      <c r="M2037" s="10"/>
      <c r="N2037" s="10"/>
      <c r="O2037" s="10"/>
      <c r="P2037" s="10"/>
      <c r="Q2037" s="10"/>
      <c r="R2037" s="10"/>
      <c r="S2037" s="10"/>
      <c r="T2037" s="10">
        <v>46</v>
      </c>
      <c r="U2037" s="10"/>
      <c r="V2037" s="10"/>
      <c r="W2037" s="10"/>
      <c r="X2037" s="10"/>
    </row>
    <row r="2038" spans="1:24" s="43" customFormat="1" ht="16.5" customHeight="1" x14ac:dyDescent="0.25">
      <c r="A2038" s="3" t="s">
        <v>605</v>
      </c>
      <c r="B2038" s="3" t="s">
        <v>691</v>
      </c>
      <c r="C2038" s="5"/>
      <c r="D2038" s="10"/>
      <c r="E2038" s="10"/>
      <c r="F2038" s="10"/>
      <c r="G2038" s="10"/>
      <c r="H2038" s="10"/>
      <c r="I2038" s="10"/>
      <c r="J2038" s="10"/>
      <c r="K2038" s="10"/>
      <c r="L2038" s="10"/>
      <c r="M2038" s="10"/>
      <c r="N2038" s="10"/>
      <c r="O2038" s="10">
        <v>672</v>
      </c>
      <c r="P2038" s="10"/>
      <c r="Q2038" s="10">
        <v>0</v>
      </c>
      <c r="R2038" s="10"/>
      <c r="S2038" s="10"/>
      <c r="T2038" s="10"/>
      <c r="U2038" s="10"/>
      <c r="V2038" s="10"/>
      <c r="W2038" s="10"/>
      <c r="X2038" s="10"/>
    </row>
    <row r="2039" spans="1:24" s="43" customFormat="1" ht="16.5" customHeight="1" x14ac:dyDescent="0.25">
      <c r="A2039" s="3" t="s">
        <v>605</v>
      </c>
      <c r="B2039" s="3" t="s">
        <v>692</v>
      </c>
      <c r="C2039" s="5"/>
      <c r="D2039" s="10"/>
      <c r="E2039" s="10"/>
      <c r="F2039" s="10"/>
      <c r="G2039" s="10"/>
      <c r="H2039" s="10"/>
      <c r="I2039" s="10"/>
      <c r="J2039" s="10"/>
      <c r="K2039" s="10"/>
      <c r="L2039" s="10"/>
      <c r="M2039" s="10"/>
      <c r="N2039" s="10"/>
      <c r="O2039" s="10">
        <v>1182</v>
      </c>
      <c r="P2039" s="10">
        <v>7392</v>
      </c>
      <c r="Q2039" s="10">
        <v>0</v>
      </c>
      <c r="R2039" s="10">
        <v>2667</v>
      </c>
      <c r="S2039" s="10"/>
      <c r="T2039" s="10"/>
      <c r="U2039" s="10"/>
      <c r="V2039" s="10"/>
      <c r="W2039" s="10"/>
      <c r="X2039" s="10"/>
    </row>
    <row r="2040" spans="1:24" s="43" customFormat="1" ht="16.5" customHeight="1" x14ac:dyDescent="0.25">
      <c r="A2040" s="3" t="s">
        <v>605</v>
      </c>
      <c r="B2040" s="3" t="s">
        <v>693</v>
      </c>
      <c r="C2040" s="5"/>
      <c r="D2040" s="10"/>
      <c r="E2040" s="10"/>
      <c r="F2040" s="10"/>
      <c r="G2040" s="10"/>
      <c r="H2040" s="10"/>
      <c r="I2040" s="10"/>
      <c r="J2040" s="10"/>
      <c r="K2040" s="10"/>
      <c r="L2040" s="10"/>
      <c r="M2040" s="10"/>
      <c r="N2040" s="10"/>
      <c r="O2040" s="10">
        <v>1192</v>
      </c>
      <c r="P2040" s="10"/>
      <c r="Q2040" s="10">
        <v>0</v>
      </c>
      <c r="R2040" s="10"/>
      <c r="S2040" s="10">
        <v>16</v>
      </c>
      <c r="T2040" s="10"/>
      <c r="U2040" s="10"/>
      <c r="V2040" s="10"/>
      <c r="W2040" s="10"/>
      <c r="X2040" s="10"/>
    </row>
    <row r="2041" spans="1:24" s="43" customFormat="1" ht="16.5" customHeight="1" x14ac:dyDescent="0.25">
      <c r="A2041" s="3" t="s">
        <v>605</v>
      </c>
      <c r="B2041" s="3" t="s">
        <v>694</v>
      </c>
      <c r="C2041" s="5"/>
      <c r="D2041" s="10"/>
      <c r="E2041" s="10"/>
      <c r="F2041" s="10"/>
      <c r="G2041" s="10"/>
      <c r="H2041" s="10"/>
      <c r="I2041" s="10"/>
      <c r="J2041" s="10"/>
      <c r="K2041" s="10"/>
      <c r="L2041" s="10"/>
      <c r="M2041" s="10"/>
      <c r="N2041" s="10"/>
      <c r="O2041" s="10">
        <v>1214</v>
      </c>
      <c r="P2041" s="10"/>
      <c r="Q2041" s="10">
        <v>0</v>
      </c>
      <c r="R2041" s="10"/>
      <c r="S2041" s="10"/>
      <c r="T2041" s="10"/>
      <c r="U2041" s="10"/>
      <c r="V2041" s="10"/>
      <c r="W2041" s="10"/>
      <c r="X2041" s="10"/>
    </row>
    <row r="2042" spans="1:24" s="43" customFormat="1" ht="16.5" customHeight="1" x14ac:dyDescent="0.25">
      <c r="A2042" s="3" t="s">
        <v>605</v>
      </c>
      <c r="B2042" s="3" t="s">
        <v>1021</v>
      </c>
      <c r="C2042" s="5"/>
      <c r="D2042" s="10"/>
      <c r="E2042" s="10"/>
      <c r="F2042" s="10"/>
      <c r="G2042" s="10"/>
      <c r="H2042" s="10"/>
      <c r="I2042" s="10"/>
      <c r="J2042" s="10"/>
      <c r="K2042" s="10"/>
      <c r="L2042" s="10"/>
      <c r="M2042" s="10"/>
      <c r="N2042" s="10"/>
      <c r="O2042" s="10"/>
      <c r="P2042" s="10">
        <v>16</v>
      </c>
      <c r="Q2042" s="10">
        <v>0</v>
      </c>
      <c r="R2042" s="10"/>
      <c r="S2042" s="10"/>
      <c r="T2042" s="10"/>
      <c r="U2042" s="10"/>
      <c r="V2042" s="10"/>
      <c r="W2042" s="10"/>
      <c r="X2042" s="10"/>
    </row>
    <row r="2043" spans="1:24" s="43" customFormat="1" ht="16.5" customHeight="1" x14ac:dyDescent="0.25">
      <c r="A2043" s="3" t="s">
        <v>605</v>
      </c>
      <c r="B2043" s="3" t="s">
        <v>695</v>
      </c>
      <c r="C2043" s="5"/>
      <c r="D2043" s="10"/>
      <c r="E2043" s="10"/>
      <c r="F2043" s="10"/>
      <c r="G2043" s="10"/>
      <c r="H2043" s="10"/>
      <c r="I2043" s="10"/>
      <c r="J2043" s="10"/>
      <c r="K2043" s="10"/>
      <c r="L2043" s="10"/>
      <c r="M2043" s="10"/>
      <c r="N2043" s="10"/>
      <c r="O2043" s="10">
        <v>1390</v>
      </c>
      <c r="P2043" s="10"/>
      <c r="Q2043" s="10">
        <v>0</v>
      </c>
      <c r="R2043" s="10"/>
      <c r="S2043" s="10"/>
      <c r="T2043" s="10"/>
      <c r="U2043" s="10"/>
      <c r="V2043" s="10"/>
      <c r="W2043" s="10"/>
      <c r="X2043" s="10"/>
    </row>
    <row r="2044" spans="1:24" s="43" customFormat="1" ht="16.5" customHeight="1" x14ac:dyDescent="0.25">
      <c r="A2044" s="3" t="s">
        <v>605</v>
      </c>
      <c r="B2044" s="3" t="s">
        <v>696</v>
      </c>
      <c r="C2044" s="5"/>
      <c r="D2044" s="10"/>
      <c r="E2044" s="10"/>
      <c r="F2044" s="10"/>
      <c r="G2044" s="10"/>
      <c r="H2044" s="10"/>
      <c r="I2044" s="10"/>
      <c r="J2044" s="10"/>
      <c r="K2044" s="10"/>
      <c r="L2044" s="10"/>
      <c r="M2044" s="10"/>
      <c r="N2044" s="10"/>
      <c r="O2044" s="10">
        <v>1198</v>
      </c>
      <c r="P2044" s="10"/>
      <c r="Q2044" s="10">
        <v>0</v>
      </c>
      <c r="R2044" s="10"/>
      <c r="S2044" s="10"/>
      <c r="T2044" s="10"/>
      <c r="U2044" s="10"/>
      <c r="V2044" s="10"/>
      <c r="W2044" s="10"/>
      <c r="X2044" s="10"/>
    </row>
    <row r="2045" spans="1:24" s="43" customFormat="1" ht="16.5" customHeight="1" x14ac:dyDescent="0.25">
      <c r="A2045" s="3" t="s">
        <v>605</v>
      </c>
      <c r="B2045" s="3" t="s">
        <v>1022</v>
      </c>
      <c r="C2045" s="5"/>
      <c r="D2045" s="10"/>
      <c r="E2045" s="10"/>
      <c r="F2045" s="10"/>
      <c r="G2045" s="10"/>
      <c r="H2045" s="10"/>
      <c r="I2045" s="10"/>
      <c r="J2045" s="10"/>
      <c r="K2045" s="10"/>
      <c r="L2045" s="10"/>
      <c r="M2045" s="10"/>
      <c r="N2045" s="10"/>
      <c r="O2045" s="10"/>
      <c r="P2045" s="10">
        <v>549</v>
      </c>
      <c r="Q2045" s="10">
        <v>0</v>
      </c>
      <c r="R2045" s="10"/>
      <c r="S2045" s="10"/>
      <c r="T2045" s="10"/>
      <c r="U2045" s="10"/>
      <c r="V2045" s="10"/>
      <c r="W2045" s="10"/>
      <c r="X2045" s="10"/>
    </row>
    <row r="2046" spans="1:24" s="43" customFormat="1" ht="16.5" customHeight="1" x14ac:dyDescent="0.25">
      <c r="A2046" s="3" t="s">
        <v>605</v>
      </c>
      <c r="B2046" s="3" t="s">
        <v>1023</v>
      </c>
      <c r="C2046" s="5"/>
      <c r="D2046" s="10"/>
      <c r="E2046" s="10"/>
      <c r="F2046" s="10"/>
      <c r="G2046" s="10"/>
      <c r="H2046" s="10"/>
      <c r="I2046" s="10"/>
      <c r="J2046" s="10"/>
      <c r="K2046" s="10"/>
      <c r="L2046" s="10"/>
      <c r="M2046" s="10"/>
      <c r="N2046" s="10"/>
      <c r="O2046" s="10"/>
      <c r="P2046" s="10">
        <v>67</v>
      </c>
      <c r="Q2046" s="10">
        <v>0</v>
      </c>
      <c r="R2046" s="10"/>
      <c r="S2046" s="10"/>
      <c r="T2046" s="10"/>
      <c r="U2046" s="10"/>
      <c r="V2046" s="10"/>
      <c r="W2046" s="10"/>
      <c r="X2046" s="10"/>
    </row>
    <row r="2047" spans="1:24" s="43" customFormat="1" ht="16.5" customHeight="1" x14ac:dyDescent="0.25">
      <c r="A2047" s="3" t="s">
        <v>605</v>
      </c>
      <c r="B2047" s="3" t="s">
        <v>1024</v>
      </c>
      <c r="C2047" s="5"/>
      <c r="D2047" s="10"/>
      <c r="E2047" s="10"/>
      <c r="F2047" s="10"/>
      <c r="G2047" s="10"/>
      <c r="H2047" s="10"/>
      <c r="I2047" s="10"/>
      <c r="J2047" s="10"/>
      <c r="K2047" s="10"/>
      <c r="L2047" s="10"/>
      <c r="M2047" s="10"/>
      <c r="N2047" s="10"/>
      <c r="O2047" s="10"/>
      <c r="P2047" s="10">
        <v>1227</v>
      </c>
      <c r="Q2047" s="10">
        <v>0</v>
      </c>
      <c r="R2047" s="10"/>
      <c r="S2047" s="10"/>
      <c r="T2047" s="10"/>
      <c r="U2047" s="10"/>
      <c r="V2047" s="10"/>
      <c r="W2047" s="10"/>
      <c r="X2047" s="10"/>
    </row>
    <row r="2048" spans="1:24" s="43" customFormat="1" ht="16.5" customHeight="1" x14ac:dyDescent="0.25">
      <c r="A2048" s="3" t="s">
        <v>605</v>
      </c>
      <c r="B2048" s="3" t="s">
        <v>697</v>
      </c>
      <c r="C2048" s="5"/>
      <c r="D2048" s="10"/>
      <c r="E2048" s="10"/>
      <c r="F2048" s="10"/>
      <c r="G2048" s="10"/>
      <c r="H2048" s="10"/>
      <c r="I2048" s="10"/>
      <c r="J2048" s="10"/>
      <c r="K2048" s="10"/>
      <c r="L2048" s="10"/>
      <c r="M2048" s="10"/>
      <c r="N2048" s="10"/>
      <c r="O2048" s="10">
        <v>206</v>
      </c>
      <c r="P2048" s="10"/>
      <c r="Q2048" s="10">
        <v>0</v>
      </c>
      <c r="R2048" s="10"/>
      <c r="S2048" s="10"/>
      <c r="T2048" s="10"/>
      <c r="U2048" s="10"/>
      <c r="V2048" s="10"/>
      <c r="W2048" s="10">
        <v>5111</v>
      </c>
      <c r="X2048" s="10"/>
    </row>
    <row r="2049" spans="1:24" s="43" customFormat="1" ht="16.5" customHeight="1" x14ac:dyDescent="0.25">
      <c r="A2049" s="3" t="s">
        <v>605</v>
      </c>
      <c r="B2049" s="3" t="s">
        <v>698</v>
      </c>
      <c r="C2049" s="5"/>
      <c r="D2049" s="10"/>
      <c r="E2049" s="10"/>
      <c r="F2049" s="10"/>
      <c r="G2049" s="10"/>
      <c r="H2049" s="10"/>
      <c r="I2049" s="10"/>
      <c r="J2049" s="10"/>
      <c r="K2049" s="10"/>
      <c r="L2049" s="10"/>
      <c r="M2049" s="10"/>
      <c r="N2049" s="10"/>
      <c r="O2049" s="10">
        <v>280</v>
      </c>
      <c r="P2049" s="10">
        <v>1164</v>
      </c>
      <c r="Q2049" s="10">
        <v>0</v>
      </c>
      <c r="R2049" s="10"/>
      <c r="S2049" s="10"/>
      <c r="T2049" s="10"/>
      <c r="U2049" s="10"/>
      <c r="V2049" s="10"/>
      <c r="W2049" s="10"/>
      <c r="X2049" s="10"/>
    </row>
    <row r="2050" spans="1:24" s="43" customFormat="1" ht="16.5" customHeight="1" x14ac:dyDescent="0.25">
      <c r="A2050" s="3" t="s">
        <v>605</v>
      </c>
      <c r="B2050" s="3" t="s">
        <v>1025</v>
      </c>
      <c r="C2050" s="5"/>
      <c r="D2050" s="10"/>
      <c r="E2050" s="10"/>
      <c r="F2050" s="10"/>
      <c r="G2050" s="10"/>
      <c r="H2050" s="10"/>
      <c r="I2050" s="10"/>
      <c r="J2050" s="10"/>
      <c r="K2050" s="10"/>
      <c r="L2050" s="10"/>
      <c r="M2050" s="10"/>
      <c r="N2050" s="10"/>
      <c r="O2050" s="10"/>
      <c r="P2050" s="10">
        <v>1500</v>
      </c>
      <c r="Q2050" s="10">
        <v>0</v>
      </c>
      <c r="R2050" s="10"/>
      <c r="S2050" s="10"/>
      <c r="T2050" s="10"/>
      <c r="U2050" s="10"/>
      <c r="V2050" s="10"/>
      <c r="W2050" s="10"/>
      <c r="X2050" s="10"/>
    </row>
    <row r="2051" spans="1:24" s="43" customFormat="1" ht="16.5" customHeight="1" x14ac:dyDescent="0.25">
      <c r="A2051" s="3" t="s">
        <v>605</v>
      </c>
      <c r="B2051" s="3" t="s">
        <v>699</v>
      </c>
      <c r="C2051" s="5"/>
      <c r="D2051" s="10"/>
      <c r="E2051" s="10"/>
      <c r="F2051" s="10"/>
      <c r="G2051" s="10"/>
      <c r="H2051" s="10"/>
      <c r="I2051" s="10"/>
      <c r="J2051" s="10"/>
      <c r="K2051" s="10"/>
      <c r="L2051" s="10"/>
      <c r="M2051" s="10"/>
      <c r="N2051" s="10"/>
      <c r="O2051" s="10">
        <v>406</v>
      </c>
      <c r="P2051" s="10"/>
      <c r="Q2051" s="10">
        <v>0</v>
      </c>
      <c r="R2051" s="10"/>
      <c r="S2051" s="10"/>
      <c r="T2051" s="10"/>
      <c r="U2051" s="10"/>
      <c r="V2051" s="10"/>
      <c r="W2051" s="10"/>
      <c r="X2051" s="10"/>
    </row>
    <row r="2052" spans="1:24" s="43" customFormat="1" ht="16.5" customHeight="1" x14ac:dyDescent="0.25">
      <c r="A2052" s="3" t="s">
        <v>605</v>
      </c>
      <c r="B2052" s="3" t="s">
        <v>700</v>
      </c>
      <c r="C2052" s="5"/>
      <c r="D2052" s="10"/>
      <c r="E2052" s="10"/>
      <c r="F2052" s="10"/>
      <c r="G2052" s="10"/>
      <c r="H2052" s="10"/>
      <c r="I2052" s="10"/>
      <c r="J2052" s="10"/>
      <c r="K2052" s="10"/>
      <c r="L2052" s="10"/>
      <c r="M2052" s="10"/>
      <c r="N2052" s="10"/>
      <c r="O2052" s="10">
        <v>286</v>
      </c>
      <c r="P2052" s="10">
        <v>7852</v>
      </c>
      <c r="Q2052" s="10">
        <v>0</v>
      </c>
      <c r="R2052" s="10"/>
      <c r="S2052" s="10"/>
      <c r="T2052" s="10"/>
      <c r="U2052" s="10"/>
      <c r="V2052" s="10"/>
      <c r="W2052" s="10"/>
      <c r="X2052" s="10"/>
    </row>
    <row r="2053" spans="1:24" s="43" customFormat="1" ht="16.5" customHeight="1" x14ac:dyDescent="0.25">
      <c r="A2053" s="3" t="s">
        <v>605</v>
      </c>
      <c r="B2053" s="3" t="s">
        <v>1436</v>
      </c>
      <c r="C2053" s="5"/>
      <c r="D2053" s="10"/>
      <c r="E2053" s="10"/>
      <c r="F2053" s="10"/>
      <c r="G2053" s="10"/>
      <c r="H2053" s="10"/>
      <c r="I2053" s="10"/>
      <c r="J2053" s="10"/>
      <c r="K2053" s="10"/>
      <c r="L2053" s="10"/>
      <c r="M2053" s="10"/>
      <c r="N2053" s="10"/>
      <c r="O2053" s="10"/>
      <c r="P2053" s="10"/>
      <c r="Q2053" s="10"/>
      <c r="R2053" s="10"/>
      <c r="S2053" s="10">
        <v>4800</v>
      </c>
      <c r="T2053" s="10">
        <v>52</v>
      </c>
      <c r="U2053" s="10"/>
      <c r="V2053" s="10"/>
      <c r="W2053" s="10"/>
      <c r="X2053" s="10"/>
    </row>
    <row r="2054" spans="1:24" s="43" customFormat="1" ht="16.5" customHeight="1" x14ac:dyDescent="0.25">
      <c r="A2054" s="3" t="s">
        <v>605</v>
      </c>
      <c r="B2054" s="3" t="s">
        <v>2702</v>
      </c>
      <c r="C2054" s="5"/>
      <c r="D2054" s="10"/>
      <c r="E2054" s="10"/>
      <c r="F2054" s="10"/>
      <c r="G2054" s="10"/>
      <c r="H2054" s="10"/>
      <c r="I2054" s="10"/>
      <c r="J2054" s="10"/>
      <c r="K2054" s="10"/>
      <c r="L2054" s="10"/>
      <c r="M2054" s="10"/>
      <c r="N2054" s="10"/>
      <c r="O2054" s="10"/>
      <c r="P2054" s="10"/>
      <c r="Q2054" s="10"/>
      <c r="R2054" s="10"/>
      <c r="S2054" s="10"/>
      <c r="T2054" s="10"/>
      <c r="U2054" s="10"/>
      <c r="V2054" s="10"/>
      <c r="W2054" s="10">
        <v>1282</v>
      </c>
      <c r="X2054" s="10"/>
    </row>
    <row r="2055" spans="1:24" s="43" customFormat="1" ht="16.5" customHeight="1" x14ac:dyDescent="0.25">
      <c r="A2055" s="1" t="s">
        <v>605</v>
      </c>
      <c r="B2055" s="3" t="s">
        <v>2703</v>
      </c>
      <c r="C2055" s="4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  <c r="V2055" s="2"/>
      <c r="W2055" s="2">
        <v>4607</v>
      </c>
      <c r="X2055" s="2"/>
    </row>
    <row r="2056" spans="1:24" s="43" customFormat="1" ht="16.5" customHeight="1" x14ac:dyDescent="0.25">
      <c r="A2056" s="1" t="s">
        <v>605</v>
      </c>
      <c r="B2056" s="3" t="s">
        <v>2704</v>
      </c>
      <c r="C2056" s="4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  <c r="V2056" s="2"/>
      <c r="W2056" s="2">
        <v>5407</v>
      </c>
      <c r="X2056" s="2">
        <v>2819</v>
      </c>
    </row>
    <row r="2057" spans="1:24" s="43" customFormat="1" ht="16.5" customHeight="1" x14ac:dyDescent="0.25">
      <c r="A2057" s="1" t="s">
        <v>605</v>
      </c>
      <c r="B2057" s="3" t="s">
        <v>2921</v>
      </c>
      <c r="C2057" s="4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  <c r="V2057" s="2"/>
      <c r="W2057" s="2"/>
      <c r="X2057" s="2">
        <v>30</v>
      </c>
    </row>
    <row r="2058" spans="1:24" s="43" customFormat="1" ht="16.5" customHeight="1" x14ac:dyDescent="0.25">
      <c r="A2058" s="1" t="s">
        <v>605</v>
      </c>
      <c r="B2058" s="3" t="s">
        <v>2705</v>
      </c>
      <c r="C2058" s="4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  <c r="V2058" s="2"/>
      <c r="W2058" s="2">
        <v>547</v>
      </c>
      <c r="X2058" s="2"/>
    </row>
    <row r="2059" spans="1:24" s="43" customFormat="1" ht="16.5" customHeight="1" x14ac:dyDescent="0.25">
      <c r="A2059" s="1" t="s">
        <v>605</v>
      </c>
      <c r="B2059" s="3" t="s">
        <v>2706</v>
      </c>
      <c r="C2059" s="4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  <c r="V2059" s="2"/>
      <c r="W2059" s="2">
        <v>727</v>
      </c>
      <c r="X2059" s="2"/>
    </row>
    <row r="2060" spans="1:24" s="43" customFormat="1" ht="16.5" customHeight="1" x14ac:dyDescent="0.25">
      <c r="A2060" s="1" t="s">
        <v>605</v>
      </c>
      <c r="B2060" s="3" t="s">
        <v>2707</v>
      </c>
      <c r="C2060" s="4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  <c r="V2060" s="2"/>
      <c r="W2060" s="2">
        <v>3236</v>
      </c>
      <c r="X2060" s="2"/>
    </row>
    <row r="2061" spans="1:24" s="43" customFormat="1" ht="16.5" customHeight="1" x14ac:dyDescent="0.25">
      <c r="A2061" s="1" t="s">
        <v>605</v>
      </c>
      <c r="B2061" s="3" t="s">
        <v>2914</v>
      </c>
      <c r="C2061" s="4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  <c r="V2061" s="2"/>
      <c r="W2061" s="2"/>
      <c r="X2061" s="2">
        <v>328</v>
      </c>
    </row>
    <row r="2062" spans="1:24" s="43" customFormat="1" ht="16.5" customHeight="1" x14ac:dyDescent="0.25">
      <c r="A2062" s="1" t="s">
        <v>605</v>
      </c>
      <c r="B2062" s="3" t="s">
        <v>2890</v>
      </c>
      <c r="C2062" s="4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  <c r="V2062" s="2"/>
      <c r="W2062" s="2"/>
      <c r="X2062" s="2">
        <v>18000</v>
      </c>
    </row>
    <row r="2063" spans="1:24" s="43" customFormat="1" ht="16.5" customHeight="1" x14ac:dyDescent="0.25">
      <c r="A2063" s="1" t="s">
        <v>605</v>
      </c>
      <c r="B2063" s="3" t="s">
        <v>648</v>
      </c>
      <c r="C2063" s="4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>
        <v>2500</v>
      </c>
      <c r="O2063" s="2">
        <v>3000</v>
      </c>
      <c r="P2063" s="2">
        <v>1380</v>
      </c>
      <c r="Q2063" s="2">
        <v>0</v>
      </c>
      <c r="R2063" s="2"/>
      <c r="S2063" s="2"/>
      <c r="T2063" s="2"/>
      <c r="U2063" s="2"/>
      <c r="V2063" s="2"/>
      <c r="W2063" s="2"/>
      <c r="X2063" s="2"/>
    </row>
    <row r="2064" spans="1:24" s="43" customFormat="1" ht="16.5" customHeight="1" x14ac:dyDescent="0.25">
      <c r="A2064" s="3" t="s">
        <v>605</v>
      </c>
      <c r="B2064" s="3" t="s">
        <v>701</v>
      </c>
      <c r="C2064" s="5"/>
      <c r="D2064" s="10"/>
      <c r="E2064" s="10"/>
      <c r="F2064" s="10"/>
      <c r="G2064" s="10"/>
      <c r="H2064" s="10"/>
      <c r="I2064" s="10"/>
      <c r="J2064" s="10"/>
      <c r="K2064" s="10"/>
      <c r="L2064" s="10"/>
      <c r="M2064" s="10"/>
      <c r="N2064" s="10"/>
      <c r="O2064" s="10">
        <v>800</v>
      </c>
      <c r="P2064" s="10"/>
      <c r="Q2064" s="10">
        <v>0</v>
      </c>
      <c r="R2064" s="10"/>
      <c r="S2064" s="10"/>
      <c r="T2064" s="10"/>
      <c r="U2064" s="10"/>
      <c r="V2064" s="10"/>
      <c r="W2064" s="10"/>
      <c r="X2064" s="10"/>
    </row>
    <row r="2065" spans="1:24" ht="16.5" customHeight="1" x14ac:dyDescent="0.25">
      <c r="A2065" s="1" t="s">
        <v>605</v>
      </c>
      <c r="B2065" s="3" t="s">
        <v>649</v>
      </c>
      <c r="C2065" s="4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>
        <v>4900</v>
      </c>
      <c r="O2065" s="2"/>
      <c r="P2065" s="2"/>
      <c r="Q2065" s="2">
        <v>0</v>
      </c>
      <c r="R2065" s="2"/>
      <c r="S2065" s="2"/>
      <c r="T2065" s="2"/>
      <c r="U2065" s="2"/>
      <c r="V2065" s="2"/>
      <c r="W2065" s="2"/>
      <c r="X2065" s="2"/>
    </row>
    <row r="2066" spans="1:24" ht="16.5" customHeight="1" x14ac:dyDescent="0.25">
      <c r="A2066" s="1" t="s">
        <v>605</v>
      </c>
      <c r="B2066" s="3" t="s">
        <v>650</v>
      </c>
      <c r="C2066" s="4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>
        <v>1600</v>
      </c>
      <c r="O2066" s="2"/>
      <c r="P2066" s="2"/>
      <c r="Q2066" s="2">
        <v>0</v>
      </c>
      <c r="R2066" s="2"/>
      <c r="S2066" s="2"/>
      <c r="T2066" s="2"/>
      <c r="U2066" s="2"/>
      <c r="V2066" s="2"/>
      <c r="W2066" s="2"/>
      <c r="X2066" s="2"/>
    </row>
    <row r="2067" spans="1:24" ht="16.5" customHeight="1" x14ac:dyDescent="0.25">
      <c r="A2067" s="1" t="s">
        <v>605</v>
      </c>
      <c r="B2067" s="3" t="s">
        <v>651</v>
      </c>
      <c r="C2067" s="5"/>
      <c r="D2067" s="2">
        <v>10840</v>
      </c>
      <c r="E2067" s="2"/>
      <c r="F2067" s="2">
        <v>2500</v>
      </c>
      <c r="G2067" s="2"/>
      <c r="H2067" s="2">
        <v>4500</v>
      </c>
      <c r="I2067" s="2"/>
      <c r="J2067" s="2"/>
      <c r="K2067" s="2"/>
      <c r="L2067" s="2"/>
      <c r="M2067" s="2">
        <v>20310</v>
      </c>
      <c r="N2067" s="2">
        <v>2900</v>
      </c>
      <c r="O2067" s="2">
        <v>500</v>
      </c>
      <c r="P2067" s="2"/>
      <c r="Q2067" s="2">
        <v>0</v>
      </c>
      <c r="R2067" s="2"/>
      <c r="S2067" s="2"/>
      <c r="T2067" s="2"/>
      <c r="U2067" s="2"/>
      <c r="V2067" s="2"/>
      <c r="W2067" s="2"/>
      <c r="X2067" s="2"/>
    </row>
    <row r="2068" spans="1:24" ht="16.5" customHeight="1" x14ac:dyDescent="0.25">
      <c r="A2068" s="1" t="s">
        <v>605</v>
      </c>
      <c r="B2068" s="3" t="s">
        <v>2309</v>
      </c>
      <c r="C2068" s="5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  <c r="V2068" s="51">
        <v>17</v>
      </c>
      <c r="W2068" s="2">
        <v>354</v>
      </c>
      <c r="X2068" s="2"/>
    </row>
    <row r="2069" spans="1:24" ht="16.5" customHeight="1" x14ac:dyDescent="0.25">
      <c r="A2069" s="1" t="s">
        <v>605</v>
      </c>
      <c r="B2069" s="3" t="s">
        <v>1802</v>
      </c>
      <c r="C2069" s="5"/>
      <c r="D2069" s="2"/>
      <c r="E2069" s="2"/>
      <c r="F2069" s="2"/>
      <c r="G2069" s="2"/>
      <c r="H2069" s="2"/>
      <c r="I2069" s="2"/>
      <c r="J2069" s="2"/>
      <c r="K2069" s="2"/>
      <c r="L2069" s="2"/>
      <c r="M2069" s="2">
        <v>1167</v>
      </c>
      <c r="N2069" s="2"/>
      <c r="O2069" s="2"/>
      <c r="P2069" s="2"/>
      <c r="Q2069" s="2">
        <v>0</v>
      </c>
      <c r="R2069" s="2"/>
      <c r="S2069" s="2"/>
      <c r="T2069" s="2"/>
      <c r="U2069" s="2"/>
      <c r="V2069" s="2"/>
      <c r="W2069" s="2"/>
      <c r="X2069" s="2"/>
    </row>
    <row r="2070" spans="1:24" ht="16.5" customHeight="1" x14ac:dyDescent="0.25">
      <c r="A2070" s="1" t="s">
        <v>605</v>
      </c>
      <c r="B2070" s="3" t="s">
        <v>1440</v>
      </c>
      <c r="C2070" s="5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>
        <v>6292</v>
      </c>
      <c r="U2070" s="2"/>
      <c r="V2070" s="2">
        <v>423</v>
      </c>
      <c r="W2070" s="2">
        <v>839</v>
      </c>
      <c r="X2070" s="2"/>
    </row>
    <row r="2071" spans="1:24" ht="16.5" customHeight="1" x14ac:dyDescent="0.25">
      <c r="A2071" s="1" t="s">
        <v>605</v>
      </c>
      <c r="B2071" s="3" t="s">
        <v>2708</v>
      </c>
      <c r="C2071" s="5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  <c r="V2071" s="2"/>
      <c r="W2071" s="2">
        <v>275</v>
      </c>
      <c r="X2071" s="2"/>
    </row>
    <row r="2072" spans="1:24" ht="16.5" customHeight="1" x14ac:dyDescent="0.25">
      <c r="A2072" s="1" t="s">
        <v>605</v>
      </c>
      <c r="B2072" s="3" t="s">
        <v>2709</v>
      </c>
      <c r="C2072" s="5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  <c r="V2072" s="2"/>
      <c r="W2072" s="2">
        <v>4</v>
      </c>
      <c r="X2072" s="2"/>
    </row>
    <row r="2073" spans="1:24" ht="16.5" customHeight="1" x14ac:dyDescent="0.25">
      <c r="A2073" s="1" t="s">
        <v>605</v>
      </c>
      <c r="B2073" s="3" t="s">
        <v>1904</v>
      </c>
      <c r="C2073" s="5" t="s">
        <v>1932</v>
      </c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>
        <v>8511</v>
      </c>
      <c r="S2073" s="2"/>
      <c r="T2073" s="2">
        <v>10425</v>
      </c>
      <c r="U2073" s="2"/>
      <c r="V2073" s="2">
        <v>21753</v>
      </c>
      <c r="W2073" s="2">
        <v>9875</v>
      </c>
      <c r="X2073" s="2">
        <v>11630</v>
      </c>
    </row>
    <row r="2074" spans="1:24" ht="16.5" customHeight="1" x14ac:dyDescent="0.25">
      <c r="A2074" s="1" t="s">
        <v>605</v>
      </c>
      <c r="B2074" s="3" t="s">
        <v>2710</v>
      </c>
      <c r="C2074" s="5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U2074" s="2"/>
      <c r="V2074" s="2"/>
      <c r="W2074" s="2">
        <v>50</v>
      </c>
      <c r="X2074" s="2"/>
    </row>
    <row r="2075" spans="1:24" ht="16.5" customHeight="1" x14ac:dyDescent="0.25">
      <c r="A2075" s="1" t="s">
        <v>605</v>
      </c>
      <c r="B2075" s="3" t="s">
        <v>2310</v>
      </c>
      <c r="C2075" s="5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  <c r="V2075" s="51">
        <v>37</v>
      </c>
      <c r="W2075" s="2">
        <v>638</v>
      </c>
      <c r="X2075" s="2"/>
    </row>
    <row r="2076" spans="1:24" ht="16.5" customHeight="1" x14ac:dyDescent="0.25">
      <c r="A2076" s="1" t="s">
        <v>605</v>
      </c>
      <c r="B2076" s="3" t="s">
        <v>645</v>
      </c>
      <c r="C2076" s="5"/>
      <c r="D2076" s="2"/>
      <c r="E2076" s="2"/>
      <c r="F2076" s="2"/>
      <c r="G2076" s="2"/>
      <c r="H2076" s="2"/>
      <c r="I2076" s="2"/>
      <c r="J2076" s="2"/>
      <c r="K2076" s="2"/>
      <c r="L2076" s="2"/>
      <c r="M2076" s="2">
        <v>3061</v>
      </c>
      <c r="N2076" s="2"/>
      <c r="O2076" s="2"/>
      <c r="P2076" s="2"/>
      <c r="Q2076" s="2">
        <v>0</v>
      </c>
      <c r="R2076" s="2"/>
      <c r="S2076" s="2"/>
      <c r="T2076" s="2"/>
      <c r="U2076" s="2"/>
      <c r="V2076" s="2"/>
      <c r="W2076" s="2"/>
      <c r="X2076" s="2"/>
    </row>
    <row r="2077" spans="1:24" ht="16.5" customHeight="1" x14ac:dyDescent="0.25">
      <c r="A2077" s="1" t="s">
        <v>605</v>
      </c>
      <c r="B2077" s="3" t="s">
        <v>2711</v>
      </c>
      <c r="C2077" s="5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  <c r="V2077" s="2"/>
      <c r="W2077" s="2">
        <v>314</v>
      </c>
      <c r="X2077" s="2"/>
    </row>
    <row r="2078" spans="1:24" ht="16.5" customHeight="1" x14ac:dyDescent="0.25">
      <c r="A2078" s="1" t="s">
        <v>605</v>
      </c>
      <c r="B2078" s="3" t="s">
        <v>1905</v>
      </c>
      <c r="C2078" s="5" t="s">
        <v>1932</v>
      </c>
      <c r="D2078" s="2"/>
      <c r="E2078" s="2"/>
      <c r="F2078" s="2"/>
      <c r="G2078" s="2"/>
      <c r="H2078" s="2"/>
      <c r="I2078" s="2"/>
      <c r="J2078" s="2"/>
      <c r="K2078" s="2"/>
      <c r="L2078" s="2"/>
      <c r="M2078" s="2">
        <v>5374</v>
      </c>
      <c r="N2078" s="2">
        <v>3200</v>
      </c>
      <c r="O2078" s="2">
        <v>5600</v>
      </c>
      <c r="P2078" s="2"/>
      <c r="Q2078" s="2">
        <v>0</v>
      </c>
      <c r="R2078" s="2">
        <v>20</v>
      </c>
      <c r="S2078" s="2"/>
      <c r="T2078" s="2">
        <v>3296</v>
      </c>
      <c r="U2078" s="2"/>
      <c r="V2078" s="2">
        <v>8996</v>
      </c>
      <c r="W2078" s="2">
        <v>26508</v>
      </c>
      <c r="X2078" s="2">
        <v>14892</v>
      </c>
    </row>
    <row r="2079" spans="1:24" ht="16.5" customHeight="1" x14ac:dyDescent="0.25">
      <c r="A2079" s="1" t="s">
        <v>605</v>
      </c>
      <c r="B2079" s="3" t="s">
        <v>646</v>
      </c>
      <c r="C2079" s="5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>
        <v>1200</v>
      </c>
      <c r="O2079" s="2"/>
      <c r="P2079" s="2"/>
      <c r="Q2079" s="2">
        <v>0</v>
      </c>
      <c r="R2079" s="2"/>
      <c r="S2079" s="2"/>
      <c r="T2079" s="2"/>
      <c r="U2079" s="2"/>
      <c r="V2079" s="2"/>
      <c r="W2079" s="2"/>
      <c r="X2079" s="2"/>
    </row>
    <row r="2080" spans="1:24" ht="16.5" customHeight="1" x14ac:dyDescent="0.25">
      <c r="A2080" s="3" t="s">
        <v>605</v>
      </c>
      <c r="B2080" s="3" t="s">
        <v>644</v>
      </c>
      <c r="C2080" s="5"/>
      <c r="D2080" s="10">
        <v>63041</v>
      </c>
      <c r="E2080" s="10">
        <v>54500</v>
      </c>
      <c r="F2080" s="10">
        <v>16220</v>
      </c>
      <c r="G2080" s="10">
        <v>23703</v>
      </c>
      <c r="H2080" s="10">
        <v>98142</v>
      </c>
      <c r="I2080" s="10">
        <v>35300</v>
      </c>
      <c r="J2080" s="10">
        <v>67424</v>
      </c>
      <c r="K2080" s="10">
        <v>40998</v>
      </c>
      <c r="L2080" s="10">
        <v>62190</v>
      </c>
      <c r="M2080" s="10">
        <v>901312</v>
      </c>
      <c r="N2080" s="10">
        <v>105904</v>
      </c>
      <c r="O2080" s="10">
        <v>67861</v>
      </c>
      <c r="P2080" s="10">
        <v>68701</v>
      </c>
      <c r="Q2080" s="10">
        <v>68335</v>
      </c>
      <c r="R2080" s="10">
        <v>79995</v>
      </c>
      <c r="S2080" s="10">
        <v>121935</v>
      </c>
      <c r="T2080" s="10">
        <v>89060</v>
      </c>
      <c r="U2080" s="10">
        <v>109212</v>
      </c>
      <c r="V2080" s="10">
        <v>123999</v>
      </c>
      <c r="W2080" s="10">
        <v>151905</v>
      </c>
      <c r="X2080" s="10">
        <v>152193</v>
      </c>
    </row>
    <row r="2081" spans="1:24" ht="16.5" customHeight="1" x14ac:dyDescent="0.25">
      <c r="A2081" s="3" t="s">
        <v>605</v>
      </c>
      <c r="B2081" s="3" t="s">
        <v>2712</v>
      </c>
      <c r="C2081" s="5"/>
      <c r="D2081" s="10"/>
      <c r="E2081" s="10"/>
      <c r="F2081" s="10"/>
      <c r="G2081" s="10"/>
      <c r="H2081" s="10"/>
      <c r="I2081" s="10"/>
      <c r="J2081" s="10"/>
      <c r="K2081" s="10"/>
      <c r="L2081" s="10"/>
      <c r="M2081" s="10"/>
      <c r="N2081" s="10"/>
      <c r="O2081" s="10"/>
      <c r="P2081" s="10"/>
      <c r="Q2081" s="10"/>
      <c r="R2081" s="10"/>
      <c r="S2081" s="10"/>
      <c r="T2081" s="10"/>
      <c r="U2081" s="10"/>
      <c r="V2081" s="10"/>
      <c r="W2081" s="10">
        <v>164</v>
      </c>
      <c r="X2081" s="10"/>
    </row>
    <row r="2082" spans="1:24" s="43" customFormat="1" ht="16.5" customHeight="1" x14ac:dyDescent="0.25">
      <c r="A2082" s="3" t="s">
        <v>605</v>
      </c>
      <c r="B2082" s="3" t="s">
        <v>2319</v>
      </c>
      <c r="C2082" s="5"/>
      <c r="D2082" s="10"/>
      <c r="E2082" s="10"/>
      <c r="F2082" s="10"/>
      <c r="G2082" s="10"/>
      <c r="H2082" s="10"/>
      <c r="I2082" s="10"/>
      <c r="J2082" s="10"/>
      <c r="K2082" s="10"/>
      <c r="L2082" s="10"/>
      <c r="M2082" s="10"/>
      <c r="N2082" s="10"/>
      <c r="O2082" s="10"/>
      <c r="P2082" s="10"/>
      <c r="Q2082" s="10"/>
      <c r="R2082" s="10"/>
      <c r="S2082" s="10"/>
      <c r="T2082" s="10">
        <v>10</v>
      </c>
      <c r="U2082" s="10"/>
      <c r="V2082" s="48">
        <v>37</v>
      </c>
      <c r="W2082" s="10">
        <v>853</v>
      </c>
      <c r="X2082" s="10"/>
    </row>
    <row r="2083" spans="1:24" ht="16.5" customHeight="1" x14ac:dyDescent="0.25">
      <c r="A2083" s="3" t="s">
        <v>605</v>
      </c>
      <c r="B2083" s="3" t="s">
        <v>1803</v>
      </c>
      <c r="C2083" s="5" t="s">
        <v>1932</v>
      </c>
      <c r="D2083" s="10"/>
      <c r="E2083" s="10"/>
      <c r="F2083" s="10"/>
      <c r="G2083" s="10"/>
      <c r="H2083" s="10"/>
      <c r="I2083" s="10"/>
      <c r="J2083" s="10"/>
      <c r="K2083" s="10"/>
      <c r="L2083" s="10"/>
      <c r="M2083" s="10">
        <v>31736</v>
      </c>
      <c r="N2083" s="10">
        <v>3500</v>
      </c>
      <c r="O2083" s="10"/>
      <c r="P2083" s="10">
        <v>3653</v>
      </c>
      <c r="Q2083" s="10">
        <v>0</v>
      </c>
      <c r="R2083" s="10">
        <v>17282</v>
      </c>
      <c r="S2083" s="10">
        <v>4602</v>
      </c>
      <c r="T2083" s="10">
        <v>8322</v>
      </c>
      <c r="U2083" s="10"/>
      <c r="V2083" s="10">
        <v>1628</v>
      </c>
      <c r="W2083" s="10"/>
      <c r="X2083" s="10"/>
    </row>
    <row r="2084" spans="1:24" ht="16.5" customHeight="1" x14ac:dyDescent="0.25">
      <c r="A2084" s="3" t="s">
        <v>605</v>
      </c>
      <c r="B2084" s="3" t="s">
        <v>2311</v>
      </c>
      <c r="C2084" s="5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  <c r="V2084" s="51">
        <v>55</v>
      </c>
      <c r="W2084" s="10">
        <v>170</v>
      </c>
      <c r="X2084" s="10"/>
    </row>
    <row r="2085" spans="1:24" s="43" customFormat="1" ht="16.5" customHeight="1" x14ac:dyDescent="0.25">
      <c r="A2085" s="3" t="s">
        <v>605</v>
      </c>
      <c r="B2085" s="3" t="s">
        <v>1441</v>
      </c>
      <c r="C2085" s="5"/>
      <c r="D2085" s="10"/>
      <c r="E2085" s="10"/>
      <c r="F2085" s="10"/>
      <c r="G2085" s="10"/>
      <c r="H2085" s="10"/>
      <c r="I2085" s="10"/>
      <c r="J2085" s="10"/>
      <c r="K2085" s="10"/>
      <c r="L2085" s="10"/>
      <c r="M2085" s="10"/>
      <c r="N2085" s="10"/>
      <c r="O2085" s="10"/>
      <c r="P2085" s="10"/>
      <c r="Q2085" s="10"/>
      <c r="R2085" s="10"/>
      <c r="S2085" s="10"/>
      <c r="T2085" s="10">
        <v>2559</v>
      </c>
      <c r="U2085" s="10"/>
      <c r="V2085" s="10"/>
      <c r="W2085" s="10">
        <v>5</v>
      </c>
      <c r="X2085" s="10"/>
    </row>
    <row r="2086" spans="1:24" s="43" customFormat="1" ht="16.5" customHeight="1" x14ac:dyDescent="0.25">
      <c r="A2086" s="3" t="s">
        <v>605</v>
      </c>
      <c r="B2086" s="3" t="s">
        <v>2713</v>
      </c>
      <c r="C2086" s="5"/>
      <c r="D2086" s="10"/>
      <c r="E2086" s="10"/>
      <c r="F2086" s="10"/>
      <c r="G2086" s="10"/>
      <c r="H2086" s="10"/>
      <c r="I2086" s="10"/>
      <c r="J2086" s="10"/>
      <c r="K2086" s="10"/>
      <c r="L2086" s="10"/>
      <c r="M2086" s="10"/>
      <c r="N2086" s="10"/>
      <c r="O2086" s="10"/>
      <c r="P2086" s="10"/>
      <c r="Q2086" s="10"/>
      <c r="R2086" s="10"/>
      <c r="S2086" s="10"/>
      <c r="T2086" s="10"/>
      <c r="U2086" s="10"/>
      <c r="V2086" s="10"/>
      <c r="W2086" s="10">
        <v>6995</v>
      </c>
      <c r="X2086" s="10">
        <v>23105</v>
      </c>
    </row>
    <row r="2087" spans="1:24" ht="16.5" customHeight="1" x14ac:dyDescent="0.25">
      <c r="A2087" s="3" t="s">
        <v>605</v>
      </c>
      <c r="B2087" s="3" t="s">
        <v>2312</v>
      </c>
      <c r="C2087" s="5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  <c r="V2087" s="51">
        <v>23</v>
      </c>
      <c r="W2087" s="10">
        <v>24</v>
      </c>
      <c r="X2087" s="10"/>
    </row>
    <row r="2088" spans="1:24" ht="16.5" customHeight="1" x14ac:dyDescent="0.25">
      <c r="A2088" s="3" t="s">
        <v>605</v>
      </c>
      <c r="B2088" s="3" t="s">
        <v>1804</v>
      </c>
      <c r="C2088" s="5"/>
      <c r="D2088" s="2"/>
      <c r="E2088" s="2"/>
      <c r="F2088" s="2"/>
      <c r="G2088" s="2"/>
      <c r="H2088" s="2"/>
      <c r="I2088" s="2"/>
      <c r="J2088" s="2"/>
      <c r="K2088" s="2"/>
      <c r="L2088" s="2"/>
      <c r="M2088" s="2">
        <v>3000</v>
      </c>
      <c r="N2088" s="2">
        <v>2300</v>
      </c>
      <c r="O2088" s="2"/>
      <c r="P2088" s="2"/>
      <c r="Q2088" s="2">
        <v>0</v>
      </c>
      <c r="R2088" s="2"/>
      <c r="S2088" s="2"/>
      <c r="T2088" s="2">
        <v>3186</v>
      </c>
      <c r="U2088" s="2"/>
      <c r="V2088" s="2">
        <v>70</v>
      </c>
      <c r="W2088" s="10">
        <v>35</v>
      </c>
      <c r="X2088" s="10"/>
    </row>
    <row r="2089" spans="1:24" ht="16.5" customHeight="1" x14ac:dyDescent="0.25">
      <c r="A2089" s="3" t="s">
        <v>605</v>
      </c>
      <c r="B2089" s="3" t="s">
        <v>2911</v>
      </c>
      <c r="C2089" s="5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  <c r="V2089" s="2"/>
      <c r="W2089" s="10"/>
      <c r="X2089" s="10">
        <v>1180</v>
      </c>
    </row>
    <row r="2090" spans="1:24" ht="16.5" customHeight="1" x14ac:dyDescent="0.25">
      <c r="A2090" s="3" t="s">
        <v>605</v>
      </c>
      <c r="B2090" s="3" t="s">
        <v>2313</v>
      </c>
      <c r="C2090" s="5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  <c r="V2090" s="51">
        <v>27</v>
      </c>
      <c r="W2090" s="10">
        <v>172</v>
      </c>
      <c r="X2090" s="10"/>
    </row>
    <row r="2091" spans="1:24" ht="16.5" customHeight="1" x14ac:dyDescent="0.25">
      <c r="A2091" s="3" t="s">
        <v>605</v>
      </c>
      <c r="B2091" s="3" t="s">
        <v>2314</v>
      </c>
      <c r="C2091" s="5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  <c r="V2091" s="51">
        <v>53</v>
      </c>
      <c r="W2091" s="10">
        <v>513</v>
      </c>
      <c r="X2091" s="10"/>
    </row>
    <row r="2092" spans="1:24" ht="16.5" customHeight="1" x14ac:dyDescent="0.25">
      <c r="A2092" s="3" t="s">
        <v>605</v>
      </c>
      <c r="B2092" s="3" t="s">
        <v>2714</v>
      </c>
      <c r="C2092" s="5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  <c r="V2092" s="51"/>
      <c r="W2092" s="10">
        <v>86</v>
      </c>
      <c r="X2092" s="10"/>
    </row>
    <row r="2093" spans="1:24" ht="16.5" customHeight="1" x14ac:dyDescent="0.25">
      <c r="A2093" s="3" t="s">
        <v>605</v>
      </c>
      <c r="B2093" s="3" t="s">
        <v>2715</v>
      </c>
      <c r="C2093" s="5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  <c r="V2093" s="51"/>
      <c r="W2093" s="10">
        <v>29</v>
      </c>
      <c r="X2093" s="10"/>
    </row>
    <row r="2094" spans="1:24" ht="16.5" customHeight="1" x14ac:dyDescent="0.25">
      <c r="A2094" s="3" t="s">
        <v>605</v>
      </c>
      <c r="B2094" s="3" t="s">
        <v>2716</v>
      </c>
      <c r="C2094" s="5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  <c r="V2094" s="51"/>
      <c r="W2094" s="10">
        <v>50</v>
      </c>
      <c r="X2094" s="10"/>
    </row>
    <row r="2095" spans="1:24" ht="16.5" customHeight="1" x14ac:dyDescent="0.25">
      <c r="A2095" s="1" t="s">
        <v>605</v>
      </c>
      <c r="B2095" s="3" t="s">
        <v>2315</v>
      </c>
      <c r="C2095" s="5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  <c r="V2095" s="51">
        <v>39</v>
      </c>
      <c r="W2095" s="10"/>
      <c r="X2095" s="10"/>
    </row>
    <row r="2096" spans="1:24" ht="16.5" customHeight="1" x14ac:dyDescent="0.25">
      <c r="A2096" s="1" t="s">
        <v>605</v>
      </c>
      <c r="B2096" s="3" t="s">
        <v>2717</v>
      </c>
      <c r="C2096" s="5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  <c r="V2096" s="51"/>
      <c r="W2096" s="10">
        <v>3</v>
      </c>
      <c r="X2096" s="10"/>
    </row>
    <row r="2097" spans="1:24" ht="16.5" customHeight="1" x14ac:dyDescent="0.25">
      <c r="A2097" s="1" t="s">
        <v>605</v>
      </c>
      <c r="B2097" s="3" t="s">
        <v>2718</v>
      </c>
      <c r="C2097" s="5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  <c r="V2097" s="51"/>
      <c r="W2097" s="10">
        <v>507</v>
      </c>
      <c r="X2097" s="10"/>
    </row>
    <row r="2098" spans="1:24" ht="16.5" customHeight="1" x14ac:dyDescent="0.25">
      <c r="A2098" s="1" t="s">
        <v>605</v>
      </c>
      <c r="B2098" s="3" t="s">
        <v>2298</v>
      </c>
      <c r="C2098" s="5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  <c r="V2098" s="2">
        <v>22</v>
      </c>
      <c r="W2098" s="2"/>
      <c r="X2098" s="2"/>
    </row>
    <row r="2099" spans="1:24" ht="16.5" customHeight="1" x14ac:dyDescent="0.25">
      <c r="A2099" s="1" t="s">
        <v>605</v>
      </c>
      <c r="B2099" s="3" t="s">
        <v>2316</v>
      </c>
      <c r="C2099" s="5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U2099" s="2"/>
      <c r="V2099" s="51">
        <v>22</v>
      </c>
      <c r="W2099" s="51"/>
      <c r="X2099" s="51"/>
    </row>
    <row r="2100" spans="1:24" s="43" customFormat="1" ht="16.5" customHeight="1" x14ac:dyDescent="0.25">
      <c r="A2100" s="3" t="s">
        <v>605</v>
      </c>
      <c r="B2100" s="3" t="s">
        <v>2320</v>
      </c>
      <c r="C2100" s="5"/>
      <c r="D2100" s="10"/>
      <c r="E2100" s="10"/>
      <c r="F2100" s="10"/>
      <c r="G2100" s="10"/>
      <c r="H2100" s="10"/>
      <c r="I2100" s="10"/>
      <c r="J2100" s="10"/>
      <c r="K2100" s="10"/>
      <c r="L2100" s="10"/>
      <c r="M2100" s="10"/>
      <c r="N2100" s="10"/>
      <c r="O2100" s="10"/>
      <c r="P2100" s="10"/>
      <c r="Q2100" s="10"/>
      <c r="R2100" s="10"/>
      <c r="S2100" s="10">
        <v>7000</v>
      </c>
      <c r="T2100" s="10">
        <v>2457</v>
      </c>
      <c r="U2100" s="10"/>
      <c r="V2100" s="10"/>
      <c r="W2100" s="10"/>
      <c r="X2100" s="10"/>
    </row>
    <row r="2101" spans="1:24" s="43" customFormat="1" ht="16.5" customHeight="1" x14ac:dyDescent="0.25">
      <c r="A2101" s="3" t="s">
        <v>605</v>
      </c>
      <c r="B2101" s="3" t="s">
        <v>2321</v>
      </c>
      <c r="C2101" s="5"/>
      <c r="D2101" s="10"/>
      <c r="E2101" s="10"/>
      <c r="F2101" s="10"/>
      <c r="G2101" s="10"/>
      <c r="H2101" s="10"/>
      <c r="I2101" s="10"/>
      <c r="J2101" s="10"/>
      <c r="K2101" s="10"/>
      <c r="L2101" s="10"/>
      <c r="M2101" s="10"/>
      <c r="N2101" s="10"/>
      <c r="O2101" s="10"/>
      <c r="P2101" s="10"/>
      <c r="Q2101" s="10"/>
      <c r="R2101" s="10"/>
      <c r="S2101" s="10"/>
      <c r="T2101" s="10">
        <v>2559</v>
      </c>
      <c r="U2101" s="10"/>
      <c r="V2101" s="10"/>
      <c r="W2101" s="10"/>
      <c r="X2101" s="10"/>
    </row>
    <row r="2102" spans="1:24" s="43" customFormat="1" ht="16.5" customHeight="1" x14ac:dyDescent="0.25">
      <c r="A2102" s="3" t="s">
        <v>605</v>
      </c>
      <c r="B2102" s="3" t="s">
        <v>702</v>
      </c>
      <c r="C2102" s="5"/>
      <c r="D2102" s="10"/>
      <c r="E2102" s="10"/>
      <c r="F2102" s="10"/>
      <c r="G2102" s="10"/>
      <c r="H2102" s="10"/>
      <c r="I2102" s="10"/>
      <c r="J2102" s="10"/>
      <c r="K2102" s="10"/>
      <c r="L2102" s="10"/>
      <c r="M2102" s="10"/>
      <c r="N2102" s="10"/>
      <c r="O2102" s="10">
        <v>14550</v>
      </c>
      <c r="P2102" s="10"/>
      <c r="Q2102" s="10">
        <v>0</v>
      </c>
      <c r="R2102" s="10"/>
      <c r="S2102" s="10"/>
      <c r="T2102" s="10"/>
      <c r="U2102" s="10"/>
      <c r="V2102" s="10"/>
      <c r="W2102" s="10"/>
      <c r="X2102" s="10"/>
    </row>
    <row r="2103" spans="1:24" s="43" customFormat="1" ht="16.5" customHeight="1" x14ac:dyDescent="0.25">
      <c r="A2103" s="3" t="s">
        <v>605</v>
      </c>
      <c r="B2103" s="5" t="s">
        <v>10</v>
      </c>
      <c r="C2103" s="5"/>
      <c r="D2103" s="10">
        <v>39288</v>
      </c>
      <c r="E2103" s="10">
        <v>14453</v>
      </c>
      <c r="F2103" s="10">
        <v>277</v>
      </c>
      <c r="G2103" s="10">
        <v>8261</v>
      </c>
      <c r="H2103" s="10">
        <v>11690</v>
      </c>
      <c r="I2103" s="10"/>
      <c r="J2103" s="10">
        <v>120</v>
      </c>
      <c r="K2103" s="10"/>
      <c r="L2103" s="10">
        <v>18</v>
      </c>
      <c r="M2103" s="10">
        <v>81</v>
      </c>
      <c r="N2103" s="10">
        <v>11617</v>
      </c>
      <c r="O2103" s="10">
        <v>12697</v>
      </c>
      <c r="P2103" s="10">
        <f>1301+9362</f>
        <v>10663</v>
      </c>
      <c r="Q2103" s="10">
        <v>2500</v>
      </c>
      <c r="R2103" s="10">
        <v>9498</v>
      </c>
      <c r="S2103" s="10"/>
      <c r="T2103" s="10"/>
      <c r="U2103" s="10">
        <v>14202</v>
      </c>
      <c r="V2103" s="10"/>
      <c r="W2103" s="10"/>
      <c r="X2103" s="10"/>
    </row>
    <row r="2104" spans="1:24" s="43" customFormat="1" ht="16.5" customHeight="1" x14ac:dyDescent="0.25">
      <c r="A2104" s="3" t="s">
        <v>605</v>
      </c>
      <c r="B2104" s="3" t="s">
        <v>1805</v>
      </c>
      <c r="C2104" s="5"/>
      <c r="D2104" s="10"/>
      <c r="E2104" s="10"/>
      <c r="F2104" s="10"/>
      <c r="G2104" s="10"/>
      <c r="H2104" s="10"/>
      <c r="I2104" s="10"/>
      <c r="J2104" s="10"/>
      <c r="K2104" s="10"/>
      <c r="L2104" s="10"/>
      <c r="M2104" s="10"/>
      <c r="N2104" s="10">
        <v>8</v>
      </c>
      <c r="O2104" s="10"/>
      <c r="P2104" s="10"/>
      <c r="Q2104" s="10">
        <v>0</v>
      </c>
      <c r="R2104" s="10"/>
      <c r="S2104" s="10"/>
      <c r="T2104" s="10"/>
      <c r="U2104" s="10"/>
      <c r="V2104" s="10"/>
      <c r="W2104" s="10"/>
      <c r="X2104" s="10"/>
    </row>
    <row r="2105" spans="1:24" s="43" customFormat="1" ht="16.5" customHeight="1" x14ac:dyDescent="0.25">
      <c r="A2105" s="3" t="s">
        <v>605</v>
      </c>
      <c r="B2105" s="3" t="s">
        <v>538</v>
      </c>
      <c r="C2105" s="5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>
        <v>471</v>
      </c>
      <c r="P2105" s="10">
        <v>450</v>
      </c>
      <c r="Q2105" s="10">
        <v>50</v>
      </c>
      <c r="R2105" s="10">
        <v>600</v>
      </c>
      <c r="S2105" s="10">
        <v>200</v>
      </c>
      <c r="T2105" s="10">
        <v>910</v>
      </c>
      <c r="U2105" s="10">
        <v>100</v>
      </c>
      <c r="V2105" s="10">
        <v>190</v>
      </c>
      <c r="W2105" s="10">
        <v>3000</v>
      </c>
      <c r="X2105" s="10"/>
    </row>
    <row r="2106" spans="1:24" s="43" customFormat="1" ht="16.5" customHeight="1" x14ac:dyDescent="0.25">
      <c r="A2106" s="3" t="s">
        <v>605</v>
      </c>
      <c r="B2106" s="3" t="s">
        <v>1806</v>
      </c>
      <c r="C2106" s="5"/>
      <c r="D2106" s="10"/>
      <c r="E2106" s="10"/>
      <c r="F2106" s="10"/>
      <c r="G2106" s="10"/>
      <c r="H2106" s="10"/>
      <c r="I2106" s="10"/>
      <c r="J2106" s="10"/>
      <c r="K2106" s="10"/>
      <c r="L2106" s="10"/>
      <c r="M2106" s="10"/>
      <c r="N2106" s="10">
        <v>10</v>
      </c>
      <c r="O2106" s="10"/>
      <c r="P2106" s="10"/>
      <c r="Q2106" s="10">
        <v>0</v>
      </c>
      <c r="R2106" s="10"/>
      <c r="S2106" s="10"/>
      <c r="T2106" s="10"/>
      <c r="U2106" s="10"/>
      <c r="V2106" s="10"/>
      <c r="W2106" s="10"/>
      <c r="X2106" s="10"/>
    </row>
    <row r="2107" spans="1:24" s="43" customFormat="1" ht="16.5" customHeight="1" x14ac:dyDescent="0.25">
      <c r="A2107" s="3" t="s">
        <v>605</v>
      </c>
      <c r="B2107" s="3" t="s">
        <v>1807</v>
      </c>
      <c r="C2107" s="5"/>
      <c r="D2107" s="10"/>
      <c r="E2107" s="10"/>
      <c r="F2107" s="10"/>
      <c r="G2107" s="10"/>
      <c r="H2107" s="10"/>
      <c r="I2107" s="10"/>
      <c r="J2107" s="10"/>
      <c r="K2107" s="10"/>
      <c r="L2107" s="10"/>
      <c r="M2107" s="10"/>
      <c r="N2107" s="10">
        <v>6</v>
      </c>
      <c r="O2107" s="10"/>
      <c r="P2107" s="10"/>
      <c r="Q2107" s="10">
        <v>0</v>
      </c>
      <c r="R2107" s="10"/>
      <c r="S2107" s="10"/>
      <c r="T2107" s="10"/>
      <c r="U2107" s="10"/>
      <c r="V2107" s="10"/>
      <c r="W2107" s="10"/>
      <c r="X2107" s="10"/>
    </row>
    <row r="2108" spans="1:24" s="43" customFormat="1" ht="16.5" customHeight="1" x14ac:dyDescent="0.25">
      <c r="A2108" s="3" t="s">
        <v>605</v>
      </c>
      <c r="B2108" s="3" t="s">
        <v>652</v>
      </c>
      <c r="C2108" s="5"/>
      <c r="D2108" s="10"/>
      <c r="E2108" s="10">
        <v>8507</v>
      </c>
      <c r="F2108" s="10"/>
      <c r="G2108" s="10"/>
      <c r="H2108" s="10"/>
      <c r="I2108" s="10"/>
      <c r="J2108" s="10"/>
      <c r="K2108" s="10"/>
      <c r="L2108" s="10"/>
      <c r="M2108" s="10"/>
      <c r="N2108" s="10"/>
      <c r="O2108" s="10"/>
      <c r="P2108" s="10"/>
      <c r="Q2108" s="10">
        <v>0</v>
      </c>
      <c r="R2108" s="10"/>
      <c r="S2108" s="10"/>
      <c r="T2108" s="10"/>
      <c r="U2108" s="10"/>
      <c r="V2108" s="10"/>
      <c r="W2108" s="10"/>
      <c r="X2108" s="10"/>
    </row>
    <row r="2109" spans="1:24" s="43" customFormat="1" ht="16.5" customHeight="1" x14ac:dyDescent="0.25">
      <c r="A2109" s="3" t="s">
        <v>605</v>
      </c>
      <c r="B2109" s="3" t="s">
        <v>1442</v>
      </c>
      <c r="C2109" s="5" t="s">
        <v>2774</v>
      </c>
      <c r="D2109" s="10"/>
      <c r="E2109" s="10"/>
      <c r="F2109" s="10"/>
      <c r="G2109" s="10"/>
      <c r="H2109" s="10"/>
      <c r="I2109" s="10"/>
      <c r="J2109" s="10"/>
      <c r="K2109" s="10"/>
      <c r="L2109" s="10"/>
      <c r="M2109" s="10"/>
      <c r="N2109" s="10"/>
      <c r="O2109" s="10"/>
      <c r="P2109" s="10"/>
      <c r="Q2109" s="10"/>
      <c r="R2109" s="10"/>
      <c r="S2109" s="10">
        <v>100</v>
      </c>
      <c r="T2109" s="10">
        <v>4947</v>
      </c>
      <c r="U2109" s="10"/>
      <c r="V2109" s="10">
        <v>1995</v>
      </c>
      <c r="W2109" s="10">
        <v>6887</v>
      </c>
      <c r="X2109" s="10"/>
    </row>
    <row r="2110" spans="1:24" s="43" customFormat="1" ht="16.5" customHeight="1" x14ac:dyDescent="0.25">
      <c r="A2110" s="3" t="s">
        <v>605</v>
      </c>
      <c r="B2110" s="3" t="s">
        <v>1443</v>
      </c>
      <c r="C2110" s="5"/>
      <c r="D2110" s="10"/>
      <c r="E2110" s="10"/>
      <c r="F2110" s="10"/>
      <c r="G2110" s="10"/>
      <c r="H2110" s="10"/>
      <c r="I2110" s="10"/>
      <c r="J2110" s="10"/>
      <c r="K2110" s="10"/>
      <c r="L2110" s="10"/>
      <c r="M2110" s="10"/>
      <c r="N2110" s="10"/>
      <c r="O2110" s="10"/>
      <c r="P2110" s="10"/>
      <c r="Q2110" s="10"/>
      <c r="R2110" s="10"/>
      <c r="S2110" s="10">
        <v>100</v>
      </c>
      <c r="T2110" s="10">
        <v>1603</v>
      </c>
      <c r="U2110" s="10"/>
      <c r="V2110" s="10"/>
      <c r="W2110" s="10"/>
      <c r="X2110" s="10"/>
    </row>
    <row r="2111" spans="1:24" s="43" customFormat="1" ht="16.5" customHeight="1" x14ac:dyDescent="0.25">
      <c r="A2111" s="3" t="s">
        <v>605</v>
      </c>
      <c r="B2111" s="3" t="s">
        <v>1448</v>
      </c>
      <c r="C2111" s="5"/>
      <c r="D2111" s="10"/>
      <c r="E2111" s="10"/>
      <c r="F2111" s="10"/>
      <c r="G2111" s="10"/>
      <c r="H2111" s="10"/>
      <c r="I2111" s="10"/>
      <c r="J2111" s="10"/>
      <c r="K2111" s="10"/>
      <c r="L2111" s="10"/>
      <c r="M2111" s="10"/>
      <c r="N2111" s="10"/>
      <c r="O2111" s="10"/>
      <c r="P2111" s="10"/>
      <c r="Q2111" s="10"/>
      <c r="R2111" s="10"/>
      <c r="S2111" s="10"/>
      <c r="T2111" s="10">
        <v>13</v>
      </c>
      <c r="U2111" s="10"/>
      <c r="V2111" s="10"/>
      <c r="W2111" s="10"/>
      <c r="X2111" s="10"/>
    </row>
    <row r="2112" spans="1:24" s="43" customFormat="1" ht="16.5" customHeight="1" x14ac:dyDescent="0.25">
      <c r="A2112" s="3" t="s">
        <v>605</v>
      </c>
      <c r="B2112" s="3" t="s">
        <v>1450</v>
      </c>
      <c r="C2112" s="5"/>
      <c r="D2112" s="10"/>
      <c r="E2112" s="10"/>
      <c r="F2112" s="10"/>
      <c r="G2112" s="10"/>
      <c r="H2112" s="10"/>
      <c r="I2112" s="10"/>
      <c r="J2112" s="10"/>
      <c r="K2112" s="10"/>
      <c r="L2112" s="10"/>
      <c r="M2112" s="10"/>
      <c r="N2112" s="10"/>
      <c r="O2112" s="10"/>
      <c r="P2112" s="10"/>
      <c r="Q2112" s="10"/>
      <c r="R2112" s="10"/>
      <c r="S2112" s="10"/>
      <c r="T2112" s="10">
        <v>10</v>
      </c>
      <c r="U2112" s="10"/>
      <c r="V2112" s="10"/>
      <c r="W2112" s="10">
        <v>86</v>
      </c>
      <c r="X2112" s="10"/>
    </row>
    <row r="2113" spans="1:24" s="43" customFormat="1" ht="16.5" customHeight="1" x14ac:dyDescent="0.25">
      <c r="A2113" s="3" t="s">
        <v>605</v>
      </c>
      <c r="B2113" s="3" t="s">
        <v>1451</v>
      </c>
      <c r="C2113" s="5"/>
      <c r="D2113" s="10"/>
      <c r="E2113" s="10"/>
      <c r="F2113" s="10"/>
      <c r="G2113" s="10"/>
      <c r="H2113" s="10"/>
      <c r="I2113" s="10"/>
      <c r="J2113" s="10"/>
      <c r="K2113" s="10"/>
      <c r="L2113" s="10"/>
      <c r="M2113" s="10"/>
      <c r="N2113" s="10"/>
      <c r="O2113" s="10"/>
      <c r="P2113" s="10"/>
      <c r="Q2113" s="10"/>
      <c r="R2113" s="10"/>
      <c r="S2113" s="10"/>
      <c r="T2113" s="10">
        <v>69</v>
      </c>
      <c r="U2113" s="10"/>
      <c r="V2113" s="10">
        <v>6</v>
      </c>
      <c r="W2113" s="10"/>
      <c r="X2113" s="10"/>
    </row>
    <row r="2114" spans="1:24" s="43" customFormat="1" ht="16.5" customHeight="1" x14ac:dyDescent="0.25">
      <c r="A2114" s="3" t="s">
        <v>605</v>
      </c>
      <c r="B2114" s="3" t="s">
        <v>1452</v>
      </c>
      <c r="C2114" s="5"/>
      <c r="D2114" s="10"/>
      <c r="E2114" s="10"/>
      <c r="F2114" s="10"/>
      <c r="G2114" s="10"/>
      <c r="H2114" s="10"/>
      <c r="I2114" s="10"/>
      <c r="J2114" s="10"/>
      <c r="K2114" s="10"/>
      <c r="L2114" s="10"/>
      <c r="M2114" s="10"/>
      <c r="N2114" s="10"/>
      <c r="O2114" s="10"/>
      <c r="P2114" s="10"/>
      <c r="Q2114" s="10"/>
      <c r="R2114" s="10"/>
      <c r="S2114" s="10"/>
      <c r="T2114" s="10">
        <v>202</v>
      </c>
      <c r="U2114" s="10"/>
      <c r="V2114" s="10">
        <v>6</v>
      </c>
      <c r="W2114" s="10"/>
      <c r="X2114" s="10"/>
    </row>
    <row r="2115" spans="1:24" s="43" customFormat="1" ht="16.5" customHeight="1" x14ac:dyDescent="0.25">
      <c r="A2115" s="3" t="s">
        <v>605</v>
      </c>
      <c r="B2115" s="3" t="s">
        <v>1449</v>
      </c>
      <c r="C2115" s="5"/>
      <c r="D2115" s="10"/>
      <c r="E2115" s="10"/>
      <c r="F2115" s="10"/>
      <c r="G2115" s="10"/>
      <c r="H2115" s="10"/>
      <c r="I2115" s="10"/>
      <c r="J2115" s="10"/>
      <c r="K2115" s="10"/>
      <c r="L2115" s="10"/>
      <c r="M2115" s="10"/>
      <c r="N2115" s="10"/>
      <c r="O2115" s="10"/>
      <c r="P2115" s="10"/>
      <c r="Q2115" s="10"/>
      <c r="R2115" s="10"/>
      <c r="S2115" s="10"/>
      <c r="T2115" s="10">
        <v>13</v>
      </c>
      <c r="U2115" s="10"/>
      <c r="V2115" s="10"/>
      <c r="W2115" s="10"/>
      <c r="X2115" s="10"/>
    </row>
    <row r="2116" spans="1:24" s="43" customFormat="1" ht="16.5" customHeight="1" x14ac:dyDescent="0.25">
      <c r="A2116" s="3" t="s">
        <v>605</v>
      </c>
      <c r="B2116" s="3" t="s">
        <v>1444</v>
      </c>
      <c r="C2116" s="5"/>
      <c r="D2116" s="10"/>
      <c r="E2116" s="10"/>
      <c r="F2116" s="10"/>
      <c r="G2116" s="10"/>
      <c r="H2116" s="10"/>
      <c r="I2116" s="10"/>
      <c r="J2116" s="10"/>
      <c r="K2116" s="10"/>
      <c r="L2116" s="10"/>
      <c r="M2116" s="10"/>
      <c r="N2116" s="10"/>
      <c r="O2116" s="10"/>
      <c r="P2116" s="10"/>
      <c r="Q2116" s="10"/>
      <c r="R2116" s="10"/>
      <c r="S2116" s="10">
        <v>100</v>
      </c>
      <c r="T2116" s="10">
        <v>1</v>
      </c>
      <c r="U2116" s="10"/>
      <c r="V2116" s="10"/>
      <c r="W2116" s="10"/>
      <c r="X2116" s="10"/>
    </row>
    <row r="2117" spans="1:24" s="43" customFormat="1" ht="16.5" customHeight="1" x14ac:dyDescent="0.25">
      <c r="A2117" s="3" t="s">
        <v>605</v>
      </c>
      <c r="B2117" s="3" t="s">
        <v>1445</v>
      </c>
      <c r="C2117" s="5"/>
      <c r="D2117" s="10"/>
      <c r="E2117" s="10"/>
      <c r="F2117" s="10"/>
      <c r="G2117" s="10"/>
      <c r="H2117" s="10"/>
      <c r="I2117" s="10"/>
      <c r="J2117" s="10"/>
      <c r="K2117" s="10"/>
      <c r="L2117" s="10"/>
      <c r="M2117" s="10"/>
      <c r="N2117" s="10"/>
      <c r="O2117" s="10"/>
      <c r="P2117" s="10"/>
      <c r="Q2117" s="10"/>
      <c r="R2117" s="10"/>
      <c r="S2117" s="10">
        <v>100</v>
      </c>
      <c r="T2117" s="10">
        <v>2</v>
      </c>
      <c r="U2117" s="10"/>
      <c r="V2117" s="10"/>
      <c r="W2117" s="10"/>
      <c r="X2117" s="10"/>
    </row>
    <row r="2118" spans="1:24" s="43" customFormat="1" ht="16.5" customHeight="1" x14ac:dyDescent="0.25">
      <c r="A2118" s="3" t="s">
        <v>605</v>
      </c>
      <c r="B2118" s="3" t="s">
        <v>1446</v>
      </c>
      <c r="C2118" s="10" t="s">
        <v>2775</v>
      </c>
      <c r="D2118" s="10"/>
      <c r="E2118" s="10"/>
      <c r="F2118" s="10"/>
      <c r="G2118" s="10"/>
      <c r="H2118" s="10"/>
      <c r="I2118" s="10"/>
      <c r="J2118" s="10"/>
      <c r="K2118" s="10"/>
      <c r="L2118" s="10"/>
      <c r="M2118" s="10"/>
      <c r="N2118" s="10"/>
      <c r="O2118" s="10"/>
      <c r="P2118" s="10"/>
      <c r="Q2118" s="10"/>
      <c r="R2118" s="10"/>
      <c r="S2118" s="10">
        <v>100</v>
      </c>
      <c r="T2118" s="10">
        <v>157</v>
      </c>
      <c r="U2118" s="10"/>
      <c r="V2118" s="10">
        <v>2879</v>
      </c>
      <c r="W2118" s="10">
        <v>1055</v>
      </c>
      <c r="X2118" s="10"/>
    </row>
    <row r="2119" spans="1:24" ht="16.5" customHeight="1" x14ac:dyDescent="0.25">
      <c r="A2119" s="1" t="s">
        <v>605</v>
      </c>
      <c r="B2119" s="3" t="s">
        <v>1447</v>
      </c>
      <c r="C2119" s="5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>
        <v>2</v>
      </c>
      <c r="U2119" s="2"/>
      <c r="V2119" s="2">
        <v>7</v>
      </c>
      <c r="W2119" s="2">
        <v>7</v>
      </c>
      <c r="X2119" s="2"/>
    </row>
    <row r="2120" spans="1:24" ht="16.5" customHeight="1" x14ac:dyDescent="0.25">
      <c r="A2120" s="1" t="s">
        <v>605</v>
      </c>
      <c r="B2120" s="3" t="s">
        <v>2317</v>
      </c>
      <c r="C2120" s="5" t="s">
        <v>2775</v>
      </c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  <c r="V2120" s="51">
        <v>3520</v>
      </c>
      <c r="W2120" s="2">
        <v>25208</v>
      </c>
      <c r="X2120" s="2"/>
    </row>
    <row r="2121" spans="1:24" ht="16.5" customHeight="1" x14ac:dyDescent="0.25">
      <c r="A2121" s="1" t="s">
        <v>605</v>
      </c>
      <c r="B2121" s="3" t="s">
        <v>2719</v>
      </c>
      <c r="C2121" s="5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  <c r="V2121" s="51"/>
      <c r="W2121" s="2">
        <v>81</v>
      </c>
      <c r="X2121" s="2">
        <v>2716</v>
      </c>
    </row>
    <row r="2122" spans="1:24" ht="16.5" customHeight="1" x14ac:dyDescent="0.25">
      <c r="A2122" s="1" t="s">
        <v>605</v>
      </c>
      <c r="B2122" s="3" t="s">
        <v>2720</v>
      </c>
      <c r="C2122" s="5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  <c r="V2122" s="51"/>
      <c r="W2122" s="2">
        <v>253</v>
      </c>
      <c r="X2122" s="2">
        <v>8566</v>
      </c>
    </row>
    <row r="2123" spans="1:24" ht="16.5" customHeight="1" x14ac:dyDescent="0.25">
      <c r="A2123" s="1" t="s">
        <v>605</v>
      </c>
      <c r="B2123" s="3" t="s">
        <v>1972</v>
      </c>
      <c r="C2123" s="5" t="s">
        <v>622</v>
      </c>
      <c r="D2123" s="2"/>
      <c r="E2123" s="2"/>
      <c r="F2123" s="2"/>
      <c r="G2123" s="2"/>
      <c r="H2123" s="2"/>
      <c r="I2123" s="2"/>
      <c r="J2123" s="2"/>
      <c r="K2123" s="2"/>
      <c r="L2123" s="2"/>
      <c r="M2123" s="2">
        <v>77</v>
      </c>
      <c r="N2123" s="2"/>
      <c r="O2123" s="2">
        <v>14591</v>
      </c>
      <c r="P2123" s="2">
        <v>116</v>
      </c>
      <c r="Q2123" s="2">
        <v>0</v>
      </c>
      <c r="R2123" s="2"/>
      <c r="S2123" s="2"/>
      <c r="T2123" s="2">
        <v>2473</v>
      </c>
      <c r="U2123" s="2"/>
      <c r="V2123" s="2"/>
      <c r="W2123" s="2"/>
      <c r="X2123" s="2"/>
    </row>
    <row r="2124" spans="1:24" ht="16.5" customHeight="1" x14ac:dyDescent="0.25">
      <c r="A2124" s="1" t="s">
        <v>605</v>
      </c>
      <c r="B2124" s="3" t="s">
        <v>2907</v>
      </c>
      <c r="C2124" s="5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  <c r="V2124" s="2"/>
      <c r="W2124" s="2"/>
      <c r="X2124" s="2">
        <v>3802</v>
      </c>
    </row>
    <row r="2125" spans="1:24" ht="16.5" customHeight="1" x14ac:dyDescent="0.25">
      <c r="A2125" s="1" t="s">
        <v>605</v>
      </c>
      <c r="B2125" s="3" t="s">
        <v>2902</v>
      </c>
      <c r="C2125" s="5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  <c r="V2125" s="2"/>
      <c r="W2125" s="2"/>
      <c r="X2125" s="2">
        <v>6559</v>
      </c>
    </row>
    <row r="2126" spans="1:24" ht="16.5" customHeight="1" x14ac:dyDescent="0.25">
      <c r="A2126" s="1" t="s">
        <v>605</v>
      </c>
      <c r="B2126" s="3" t="s">
        <v>2906</v>
      </c>
      <c r="C2126" s="5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  <c r="V2126" s="2"/>
      <c r="W2126" s="2"/>
      <c r="X2126" s="2">
        <v>4530</v>
      </c>
    </row>
    <row r="2127" spans="1:24" ht="16.5" customHeight="1" x14ac:dyDescent="0.25">
      <c r="A2127" s="1" t="s">
        <v>605</v>
      </c>
      <c r="B2127" s="3" t="s">
        <v>2889</v>
      </c>
      <c r="C2127" s="5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  <c r="V2127" s="2"/>
      <c r="W2127" s="2"/>
      <c r="X2127" s="2">
        <v>35424</v>
      </c>
    </row>
    <row r="2128" spans="1:24" ht="16.5" customHeight="1" x14ac:dyDescent="0.25">
      <c r="A2128" s="1" t="s">
        <v>605</v>
      </c>
      <c r="B2128" s="3" t="s">
        <v>2894</v>
      </c>
      <c r="C2128" s="5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  <c r="V2128" s="2"/>
      <c r="W2128" s="2"/>
      <c r="X2128" s="2">
        <v>10581</v>
      </c>
    </row>
    <row r="2129" spans="1:24" s="43" customFormat="1" ht="16.5" customHeight="1" x14ac:dyDescent="0.25">
      <c r="A2129" s="3" t="s">
        <v>605</v>
      </c>
      <c r="B2129" s="3" t="s">
        <v>703</v>
      </c>
      <c r="C2129" s="5"/>
      <c r="D2129" s="10"/>
      <c r="E2129" s="10"/>
      <c r="F2129" s="10"/>
      <c r="G2129" s="10"/>
      <c r="H2129" s="10"/>
      <c r="I2129" s="10"/>
      <c r="J2129" s="10"/>
      <c r="K2129" s="10"/>
      <c r="L2129" s="10"/>
      <c r="M2129" s="10"/>
      <c r="N2129" s="10"/>
      <c r="O2129" s="10">
        <v>5212</v>
      </c>
      <c r="P2129" s="10"/>
      <c r="Q2129" s="10">
        <v>0</v>
      </c>
      <c r="R2129" s="10"/>
      <c r="S2129" s="10"/>
      <c r="T2129" s="10"/>
      <c r="U2129" s="10"/>
      <c r="V2129" s="10"/>
      <c r="W2129" s="10"/>
      <c r="X2129" s="10"/>
    </row>
    <row r="2130" spans="1:24" s="43" customFormat="1" ht="16.5" customHeight="1" x14ac:dyDescent="0.25">
      <c r="A2130" s="3" t="s">
        <v>605</v>
      </c>
      <c r="B2130" s="3" t="s">
        <v>704</v>
      </c>
      <c r="C2130" s="5"/>
      <c r="D2130" s="10"/>
      <c r="E2130" s="10"/>
      <c r="F2130" s="10"/>
      <c r="G2130" s="10"/>
      <c r="H2130" s="10"/>
      <c r="I2130" s="10"/>
      <c r="J2130" s="10"/>
      <c r="K2130" s="10"/>
      <c r="L2130" s="10"/>
      <c r="M2130" s="10"/>
      <c r="N2130" s="10"/>
      <c r="O2130" s="10">
        <v>5045</v>
      </c>
      <c r="P2130" s="10"/>
      <c r="Q2130" s="10">
        <v>0</v>
      </c>
      <c r="R2130" s="10"/>
      <c r="S2130" s="10"/>
      <c r="T2130" s="10"/>
      <c r="U2130" s="10"/>
      <c r="V2130" s="10"/>
      <c r="W2130" s="10"/>
      <c r="X2130" s="10"/>
    </row>
    <row r="2131" spans="1:24" s="43" customFormat="1" ht="16.5" customHeight="1" x14ac:dyDescent="0.25">
      <c r="A2131" s="3" t="s">
        <v>605</v>
      </c>
      <c r="B2131" s="3" t="s">
        <v>705</v>
      </c>
      <c r="C2131" s="5"/>
      <c r="D2131" s="10"/>
      <c r="E2131" s="10"/>
      <c r="F2131" s="10"/>
      <c r="G2131" s="10"/>
      <c r="H2131" s="10"/>
      <c r="I2131" s="10"/>
      <c r="J2131" s="10"/>
      <c r="K2131" s="10"/>
      <c r="L2131" s="10"/>
      <c r="M2131" s="10"/>
      <c r="N2131" s="10"/>
      <c r="O2131" s="10">
        <v>5045</v>
      </c>
      <c r="P2131" s="10"/>
      <c r="Q2131" s="10">
        <v>0</v>
      </c>
      <c r="R2131" s="10"/>
      <c r="S2131" s="10"/>
      <c r="T2131" s="10"/>
      <c r="U2131" s="10"/>
      <c r="V2131" s="10"/>
      <c r="W2131" s="10"/>
      <c r="X2131" s="10"/>
    </row>
    <row r="2132" spans="1:24" s="43" customFormat="1" ht="16.5" customHeight="1" x14ac:dyDescent="0.25">
      <c r="A2132" s="3" t="s">
        <v>605</v>
      </c>
      <c r="B2132" s="3" t="s">
        <v>706</v>
      </c>
      <c r="C2132" s="5"/>
      <c r="D2132" s="10"/>
      <c r="E2132" s="10"/>
      <c r="F2132" s="10"/>
      <c r="G2132" s="10"/>
      <c r="H2132" s="10"/>
      <c r="I2132" s="10"/>
      <c r="J2132" s="10"/>
      <c r="K2132" s="10"/>
      <c r="L2132" s="10"/>
      <c r="M2132" s="10"/>
      <c r="N2132" s="10"/>
      <c r="O2132" s="10">
        <v>630</v>
      </c>
      <c r="P2132" s="10"/>
      <c r="Q2132" s="10">
        <v>0</v>
      </c>
      <c r="R2132" s="10"/>
      <c r="S2132" s="10"/>
      <c r="T2132" s="10"/>
      <c r="U2132" s="10"/>
      <c r="V2132" s="10"/>
      <c r="W2132" s="10"/>
      <c r="X2132" s="10"/>
    </row>
    <row r="2133" spans="1:24" ht="16.5" customHeight="1" x14ac:dyDescent="0.25">
      <c r="A2133" s="1" t="s">
        <v>605</v>
      </c>
      <c r="B2133" s="3" t="s">
        <v>1572</v>
      </c>
      <c r="C2133" s="5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>
        <v>2810</v>
      </c>
      <c r="T2133" s="2"/>
      <c r="U2133" s="2"/>
      <c r="V2133" s="2">
        <v>2492</v>
      </c>
      <c r="W2133" s="2">
        <v>1533</v>
      </c>
      <c r="X2133" s="2">
        <v>14266</v>
      </c>
    </row>
    <row r="2134" spans="1:24" ht="16.5" customHeight="1" x14ac:dyDescent="0.25">
      <c r="A2134" s="1" t="s">
        <v>605</v>
      </c>
      <c r="B2134" s="3" t="s">
        <v>653</v>
      </c>
      <c r="C2134" s="4"/>
      <c r="D2134" s="2">
        <v>141</v>
      </c>
      <c r="E2134" s="2">
        <v>1400</v>
      </c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>
        <v>0</v>
      </c>
      <c r="R2134" s="2"/>
      <c r="S2134" s="2"/>
      <c r="T2134" s="2"/>
      <c r="U2134" s="2"/>
      <c r="V2134" s="2"/>
      <c r="W2134" s="2"/>
      <c r="X2134" s="2"/>
    </row>
    <row r="2135" spans="1:24" ht="16.5" customHeight="1" x14ac:dyDescent="0.25">
      <c r="A2135" s="3" t="s">
        <v>605</v>
      </c>
      <c r="B2135" s="3" t="s">
        <v>655</v>
      </c>
      <c r="C2135" s="5"/>
      <c r="D2135" s="10">
        <v>13010</v>
      </c>
      <c r="E2135" s="10">
        <v>15300</v>
      </c>
      <c r="F2135" s="10">
        <v>16141</v>
      </c>
      <c r="G2135" s="10">
        <v>780</v>
      </c>
      <c r="H2135" s="10">
        <v>27542</v>
      </c>
      <c r="I2135" s="10">
        <v>2000</v>
      </c>
      <c r="J2135" s="10">
        <v>23890</v>
      </c>
      <c r="K2135" s="10">
        <v>4795</v>
      </c>
      <c r="L2135" s="10">
        <v>11395</v>
      </c>
      <c r="M2135" s="10">
        <v>4000</v>
      </c>
      <c r="N2135" s="10">
        <v>16505</v>
      </c>
      <c r="O2135" s="10">
        <v>13500</v>
      </c>
      <c r="P2135" s="10">
        <v>10764</v>
      </c>
      <c r="Q2135" s="10">
        <v>587</v>
      </c>
      <c r="R2135" s="10">
        <v>5854</v>
      </c>
      <c r="S2135" s="10">
        <v>14500</v>
      </c>
      <c r="T2135" s="10">
        <v>31067</v>
      </c>
      <c r="U2135" s="10"/>
      <c r="V2135" s="10">
        <v>9000</v>
      </c>
      <c r="W2135" s="10">
        <v>13732</v>
      </c>
      <c r="X2135" s="10">
        <v>8070</v>
      </c>
    </row>
    <row r="2136" spans="1:24" ht="16.5" customHeight="1" x14ac:dyDescent="0.25">
      <c r="A2136" s="1" t="s">
        <v>605</v>
      </c>
      <c r="B2136" s="3" t="s">
        <v>654</v>
      </c>
      <c r="C2136" s="4"/>
      <c r="D2136" s="2"/>
      <c r="E2136" s="2"/>
      <c r="F2136" s="2"/>
      <c r="G2136" s="2"/>
      <c r="H2136" s="2"/>
      <c r="I2136" s="2"/>
      <c r="J2136" s="2"/>
      <c r="K2136" s="2"/>
      <c r="L2136" s="2"/>
      <c r="M2136" s="2">
        <v>20203</v>
      </c>
      <c r="N2136" s="2"/>
      <c r="O2136" s="2"/>
      <c r="P2136" s="2"/>
      <c r="Q2136" s="2">
        <v>0</v>
      </c>
      <c r="R2136" s="2"/>
      <c r="S2136" s="2"/>
      <c r="T2136" s="2"/>
      <c r="U2136" s="2"/>
      <c r="V2136" s="2"/>
      <c r="W2136" s="2"/>
      <c r="X2136" s="2"/>
    </row>
    <row r="2137" spans="1:24" ht="16.5" customHeight="1" x14ac:dyDescent="0.25">
      <c r="A2137" s="1" t="s">
        <v>605</v>
      </c>
      <c r="B2137" s="3" t="s">
        <v>656</v>
      </c>
      <c r="C2137" s="4"/>
      <c r="D2137" s="2">
        <v>2598</v>
      </c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>
        <v>0</v>
      </c>
      <c r="R2137" s="2"/>
      <c r="S2137" s="2"/>
      <c r="T2137" s="2"/>
      <c r="U2137" s="2"/>
      <c r="V2137" s="2"/>
      <c r="W2137" s="2"/>
      <c r="X2137" s="2"/>
    </row>
    <row r="2138" spans="1:24" ht="16.5" customHeight="1" x14ac:dyDescent="0.25">
      <c r="A2138" s="1" t="s">
        <v>605</v>
      </c>
      <c r="B2138" s="3" t="s">
        <v>657</v>
      </c>
      <c r="C2138" s="4"/>
      <c r="D2138" s="2"/>
      <c r="E2138" s="2"/>
      <c r="F2138" s="2"/>
      <c r="G2138" s="2"/>
      <c r="H2138" s="2">
        <v>200</v>
      </c>
      <c r="I2138" s="2"/>
      <c r="J2138" s="2">
        <v>5250</v>
      </c>
      <c r="K2138" s="2">
        <v>1000</v>
      </c>
      <c r="L2138" s="2"/>
      <c r="M2138" s="2"/>
      <c r="N2138" s="2"/>
      <c r="O2138" s="2"/>
      <c r="P2138" s="2"/>
      <c r="Q2138" s="2">
        <v>0</v>
      </c>
      <c r="R2138" s="2"/>
      <c r="S2138" s="2"/>
      <c r="T2138" s="2"/>
      <c r="U2138" s="2"/>
      <c r="V2138" s="2"/>
      <c r="W2138" s="2"/>
      <c r="X2138" s="2"/>
    </row>
    <row r="2139" spans="1:24" s="43" customFormat="1" ht="16.5" customHeight="1" x14ac:dyDescent="0.25">
      <c r="A2139" s="1" t="s">
        <v>605</v>
      </c>
      <c r="B2139" s="3" t="s">
        <v>658</v>
      </c>
      <c r="C2139" s="4"/>
      <c r="D2139" s="2"/>
      <c r="E2139" s="2"/>
      <c r="F2139" s="2"/>
      <c r="G2139" s="2"/>
      <c r="H2139" s="2"/>
      <c r="I2139" s="2"/>
      <c r="J2139" s="2"/>
      <c r="K2139" s="2"/>
      <c r="L2139" s="2"/>
      <c r="M2139" s="2">
        <v>8168</v>
      </c>
      <c r="N2139" s="2"/>
      <c r="O2139" s="2"/>
      <c r="P2139" s="2"/>
      <c r="Q2139" s="2">
        <v>0</v>
      </c>
      <c r="R2139" s="2"/>
      <c r="S2139" s="2"/>
      <c r="T2139" s="2"/>
      <c r="U2139" s="2"/>
      <c r="V2139" s="2"/>
      <c r="W2139" s="2"/>
      <c r="X2139" s="2"/>
    </row>
    <row r="2140" spans="1:24" ht="16.5" customHeight="1" x14ac:dyDescent="0.25">
      <c r="A2140" s="1" t="s">
        <v>605</v>
      </c>
      <c r="B2140" s="3" t="s">
        <v>659</v>
      </c>
      <c r="C2140" s="4"/>
      <c r="D2140" s="2">
        <v>9700</v>
      </c>
      <c r="E2140" s="2">
        <v>600</v>
      </c>
      <c r="F2140" s="2">
        <v>4000</v>
      </c>
      <c r="G2140" s="2"/>
      <c r="H2140" s="2"/>
      <c r="I2140" s="2"/>
      <c r="J2140" s="2"/>
      <c r="K2140" s="2"/>
      <c r="L2140" s="2"/>
      <c r="M2140" s="2"/>
      <c r="N2140" s="2">
        <v>3200</v>
      </c>
      <c r="O2140" s="2"/>
      <c r="P2140" s="2">
        <v>3644</v>
      </c>
      <c r="Q2140" s="2">
        <v>0</v>
      </c>
      <c r="R2140" s="2">
        <v>8851</v>
      </c>
      <c r="S2140" s="2">
        <v>251</v>
      </c>
      <c r="T2140" s="2"/>
      <c r="U2140" s="2">
        <v>17963</v>
      </c>
      <c r="V2140" s="2">
        <v>6782</v>
      </c>
      <c r="W2140" s="2">
        <v>19366</v>
      </c>
      <c r="X2140" s="2"/>
    </row>
    <row r="2141" spans="1:24" ht="16.5" customHeight="1" x14ac:dyDescent="0.25">
      <c r="A2141" s="1" t="s">
        <v>605</v>
      </c>
      <c r="B2141" s="3" t="s">
        <v>829</v>
      </c>
      <c r="C2141" s="4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  <c r="V2141" s="2"/>
      <c r="W2141" s="2"/>
      <c r="X2141" s="2">
        <v>28050</v>
      </c>
    </row>
    <row r="2142" spans="1:24" ht="16.5" customHeight="1" x14ac:dyDescent="0.25">
      <c r="A2142" s="1" t="s">
        <v>605</v>
      </c>
      <c r="B2142" s="3" t="s">
        <v>660</v>
      </c>
      <c r="C2142" s="4"/>
      <c r="D2142" s="2"/>
      <c r="E2142" s="2"/>
      <c r="F2142" s="2"/>
      <c r="G2142" s="2"/>
      <c r="H2142" s="2"/>
      <c r="I2142" s="2"/>
      <c r="J2142" s="2"/>
      <c r="K2142" s="2"/>
      <c r="L2142" s="2"/>
      <c r="M2142" s="2">
        <v>2700</v>
      </c>
      <c r="N2142" s="2">
        <v>1500</v>
      </c>
      <c r="O2142" s="2"/>
      <c r="P2142" s="2"/>
      <c r="Q2142" s="2">
        <v>0</v>
      </c>
      <c r="R2142" s="2"/>
      <c r="S2142" s="2"/>
      <c r="T2142" s="2"/>
      <c r="U2142" s="2"/>
      <c r="V2142" s="2"/>
      <c r="W2142" s="2"/>
      <c r="X2142" s="2"/>
    </row>
    <row r="2143" spans="1:24" ht="16.5" customHeight="1" x14ac:dyDescent="0.25">
      <c r="A2143" s="1" t="s">
        <v>605</v>
      </c>
      <c r="B2143" s="3" t="s">
        <v>661</v>
      </c>
      <c r="C2143" s="5"/>
      <c r="D2143" s="2">
        <v>13443</v>
      </c>
      <c r="E2143" s="2">
        <v>5943</v>
      </c>
      <c r="F2143" s="2">
        <v>23000</v>
      </c>
      <c r="G2143" s="2"/>
      <c r="H2143" s="2"/>
      <c r="I2143" s="2"/>
      <c r="J2143" s="2">
        <v>5000</v>
      </c>
      <c r="K2143" s="2">
        <v>2180</v>
      </c>
      <c r="L2143" s="2">
        <v>7735</v>
      </c>
      <c r="M2143" s="2">
        <v>3642</v>
      </c>
      <c r="N2143" s="2"/>
      <c r="O2143" s="2">
        <v>14000</v>
      </c>
      <c r="P2143" s="2">
        <v>16492</v>
      </c>
      <c r="Q2143" s="2">
        <v>0</v>
      </c>
      <c r="R2143" s="2">
        <v>24975</v>
      </c>
      <c r="S2143" s="2">
        <v>7209</v>
      </c>
      <c r="T2143" s="2">
        <v>14007</v>
      </c>
      <c r="U2143" s="2">
        <v>11053</v>
      </c>
      <c r="V2143" s="2">
        <v>34701</v>
      </c>
      <c r="W2143" s="2">
        <v>57034</v>
      </c>
      <c r="X2143" s="2">
        <v>27117</v>
      </c>
    </row>
    <row r="2144" spans="1:24" ht="16.5" customHeight="1" x14ac:dyDescent="0.25">
      <c r="A2144" s="1" t="s">
        <v>605</v>
      </c>
      <c r="B2144" s="3" t="s">
        <v>1808</v>
      </c>
      <c r="C2144" s="5"/>
      <c r="D2144" s="2"/>
      <c r="E2144" s="2"/>
      <c r="F2144" s="2"/>
      <c r="G2144" s="2"/>
      <c r="H2144" s="2"/>
      <c r="I2144" s="2"/>
      <c r="J2144" s="2"/>
      <c r="K2144" s="2"/>
      <c r="L2144" s="2"/>
      <c r="M2144" s="2">
        <v>12000</v>
      </c>
      <c r="N2144" s="2"/>
      <c r="O2144" s="2"/>
      <c r="P2144" s="2">
        <v>40</v>
      </c>
      <c r="Q2144" s="2">
        <v>0</v>
      </c>
      <c r="R2144" s="2"/>
      <c r="S2144" s="2"/>
      <c r="T2144" s="2"/>
      <c r="U2144" s="2"/>
      <c r="V2144" s="2">
        <v>329</v>
      </c>
      <c r="W2144" s="2">
        <v>4710</v>
      </c>
      <c r="X2144" s="2"/>
    </row>
    <row r="2145" spans="1:24" ht="16.5" customHeight="1" x14ac:dyDescent="0.25">
      <c r="A2145" s="1" t="s">
        <v>605</v>
      </c>
      <c r="B2145" s="3" t="s">
        <v>2721</v>
      </c>
      <c r="C2145" s="5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  <c r="V2145" s="2"/>
      <c r="W2145" s="2">
        <v>9000</v>
      </c>
      <c r="X2145" s="2">
        <v>10100</v>
      </c>
    </row>
    <row r="2146" spans="1:24" ht="16.5" customHeight="1" x14ac:dyDescent="0.25">
      <c r="A2146" s="1" t="s">
        <v>605</v>
      </c>
      <c r="B2146" s="3" t="s">
        <v>662</v>
      </c>
      <c r="C2146" s="5"/>
      <c r="D2146" s="2">
        <v>9268</v>
      </c>
      <c r="E2146" s="2">
        <v>16430</v>
      </c>
      <c r="F2146" s="2">
        <v>17626</v>
      </c>
      <c r="G2146" s="2">
        <v>11400</v>
      </c>
      <c r="H2146" s="2">
        <v>9000</v>
      </c>
      <c r="I2146" s="2">
        <v>4000</v>
      </c>
      <c r="J2146" s="2">
        <v>2400</v>
      </c>
      <c r="K2146" s="2">
        <v>2000</v>
      </c>
      <c r="L2146" s="2">
        <v>2250</v>
      </c>
      <c r="M2146" s="2">
        <v>254</v>
      </c>
      <c r="N2146" s="2">
        <v>23474</v>
      </c>
      <c r="O2146" s="2">
        <v>9840</v>
      </c>
      <c r="P2146" s="2">
        <v>2000</v>
      </c>
      <c r="Q2146" s="2">
        <v>0</v>
      </c>
      <c r="R2146" s="2">
        <v>18000</v>
      </c>
      <c r="S2146" s="2">
        <v>5000</v>
      </c>
      <c r="T2146" s="2">
        <v>7100</v>
      </c>
      <c r="U2146" s="2"/>
      <c r="V2146" s="2">
        <v>6020</v>
      </c>
      <c r="W2146" s="2">
        <v>14500</v>
      </c>
      <c r="X2146" s="2"/>
    </row>
    <row r="2147" spans="1:24" ht="16.5" customHeight="1" x14ac:dyDescent="0.25">
      <c r="A2147" s="1" t="s">
        <v>605</v>
      </c>
      <c r="B2147" s="3" t="s">
        <v>663</v>
      </c>
      <c r="C2147" s="5"/>
      <c r="D2147" s="2"/>
      <c r="E2147" s="2"/>
      <c r="F2147" s="2"/>
      <c r="G2147" s="2"/>
      <c r="H2147" s="2"/>
      <c r="I2147" s="2"/>
      <c r="J2147" s="2"/>
      <c r="K2147" s="2"/>
      <c r="L2147" s="2"/>
      <c r="M2147" s="2">
        <v>7000</v>
      </c>
      <c r="N2147" s="2">
        <v>14000</v>
      </c>
      <c r="O2147" s="2"/>
      <c r="P2147" s="2"/>
      <c r="Q2147" s="2">
        <v>0</v>
      </c>
      <c r="R2147" s="2">
        <v>10000</v>
      </c>
      <c r="S2147" s="2"/>
      <c r="T2147" s="2"/>
      <c r="U2147" s="2"/>
      <c r="V2147" s="2">
        <v>4500</v>
      </c>
      <c r="W2147" s="2"/>
      <c r="X2147" s="2"/>
    </row>
    <row r="2148" spans="1:24" ht="16.5" customHeight="1" x14ac:dyDescent="0.25">
      <c r="A2148" s="1" t="s">
        <v>605</v>
      </c>
      <c r="B2148" s="3" t="s">
        <v>2722</v>
      </c>
      <c r="C2148" s="5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  <c r="V2148" s="2"/>
      <c r="W2148" s="2">
        <v>9000</v>
      </c>
      <c r="X2148" s="2">
        <v>5500</v>
      </c>
    </row>
    <row r="2149" spans="1:24" ht="16.5" customHeight="1" x14ac:dyDescent="0.25">
      <c r="A2149" s="1" t="s">
        <v>605</v>
      </c>
      <c r="B2149" s="3" t="s">
        <v>664</v>
      </c>
      <c r="C2149" s="5"/>
      <c r="D2149" s="2"/>
      <c r="E2149" s="2"/>
      <c r="F2149" s="2"/>
      <c r="G2149" s="2"/>
      <c r="H2149" s="2"/>
      <c r="I2149" s="2"/>
      <c r="J2149" s="2"/>
      <c r="K2149" s="2"/>
      <c r="L2149" s="2"/>
      <c r="M2149" s="2">
        <v>2700</v>
      </c>
      <c r="N2149" s="2">
        <v>4784</v>
      </c>
      <c r="O2149" s="2"/>
      <c r="P2149" s="2">
        <v>200</v>
      </c>
      <c r="Q2149" s="2">
        <v>0</v>
      </c>
      <c r="R2149" s="2"/>
      <c r="S2149" s="2"/>
      <c r="T2149" s="2"/>
      <c r="U2149" s="2"/>
      <c r="V2149" s="2"/>
      <c r="W2149" s="2"/>
      <c r="X2149" s="2"/>
    </row>
    <row r="2150" spans="1:24" ht="16.5" customHeight="1" x14ac:dyDescent="0.25">
      <c r="A2150" s="1" t="s">
        <v>605</v>
      </c>
      <c r="B2150" s="3" t="s">
        <v>2244</v>
      </c>
      <c r="C2150" s="5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  <c r="V2150" s="51">
        <v>1831</v>
      </c>
      <c r="W2150" s="51"/>
      <c r="X2150" s="51"/>
    </row>
    <row r="2151" spans="1:24" ht="16.5" customHeight="1" x14ac:dyDescent="0.25">
      <c r="A2151" s="1" t="s">
        <v>605</v>
      </c>
      <c r="B2151" s="3" t="s">
        <v>2318</v>
      </c>
      <c r="C2151" s="5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  <c r="V2151" s="51">
        <v>5542</v>
      </c>
      <c r="W2151" s="51">
        <v>16908</v>
      </c>
      <c r="X2151" s="51"/>
    </row>
    <row r="2152" spans="1:24" ht="16.5" customHeight="1" x14ac:dyDescent="0.25">
      <c r="A2152" s="1" t="s">
        <v>605</v>
      </c>
      <c r="B2152" s="3" t="s">
        <v>665</v>
      </c>
      <c r="C2152" s="5"/>
      <c r="D2152" s="2">
        <v>500</v>
      </c>
      <c r="E2152" s="2"/>
      <c r="F2152" s="2"/>
      <c r="G2152" s="2"/>
      <c r="H2152" s="2"/>
      <c r="I2152" s="2"/>
      <c r="J2152" s="2">
        <v>20</v>
      </c>
      <c r="K2152" s="2"/>
      <c r="L2152" s="2">
        <v>2</v>
      </c>
      <c r="M2152" s="2"/>
      <c r="N2152" s="2"/>
      <c r="O2152" s="2"/>
      <c r="P2152" s="2"/>
      <c r="Q2152" s="2">
        <v>0</v>
      </c>
      <c r="R2152" s="2"/>
      <c r="S2152" s="2"/>
      <c r="T2152" s="2"/>
      <c r="U2152" s="2"/>
      <c r="V2152" s="2"/>
      <c r="W2152" s="2"/>
      <c r="X2152" s="2"/>
    </row>
    <row r="2153" spans="1:24" ht="16.5" customHeight="1" x14ac:dyDescent="0.25">
      <c r="A2153" s="1" t="s">
        <v>605</v>
      </c>
      <c r="B2153" s="3" t="s">
        <v>666</v>
      </c>
      <c r="C2153" s="5"/>
      <c r="D2153" s="2">
        <v>12800</v>
      </c>
      <c r="E2153" s="2">
        <v>18580</v>
      </c>
      <c r="F2153" s="2">
        <v>260</v>
      </c>
      <c r="G2153" s="2"/>
      <c r="H2153" s="2">
        <v>11000</v>
      </c>
      <c r="I2153" s="2"/>
      <c r="J2153" s="2">
        <v>11000</v>
      </c>
      <c r="K2153" s="2">
        <v>5000</v>
      </c>
      <c r="L2153" s="2">
        <v>6614</v>
      </c>
      <c r="M2153" s="2">
        <v>5500</v>
      </c>
      <c r="N2153" s="2">
        <v>294</v>
      </c>
      <c r="O2153" s="2">
        <v>410</v>
      </c>
      <c r="P2153" s="2">
        <v>2286</v>
      </c>
      <c r="Q2153" s="2">
        <v>1520</v>
      </c>
      <c r="R2153" s="2">
        <v>3411</v>
      </c>
      <c r="S2153" s="2">
        <v>12143</v>
      </c>
      <c r="T2153" s="2">
        <v>2221</v>
      </c>
      <c r="U2153" s="2">
        <v>12704</v>
      </c>
      <c r="V2153" s="2">
        <v>28202</v>
      </c>
      <c r="W2153" s="2">
        <v>10985</v>
      </c>
      <c r="X2153" s="2">
        <v>16057</v>
      </c>
    </row>
    <row r="2154" spans="1:24" ht="16.5" customHeight="1" x14ac:dyDescent="0.25">
      <c r="A2154" s="1" t="s">
        <v>605</v>
      </c>
      <c r="B2154" s="3" t="s">
        <v>1368</v>
      </c>
      <c r="C2154" s="5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  <c r="V2154" s="51">
        <v>106</v>
      </c>
      <c r="W2154" s="51"/>
      <c r="X2154" s="51"/>
    </row>
    <row r="2155" spans="1:24" s="43" customFormat="1" ht="16.5" customHeight="1" x14ac:dyDescent="0.25">
      <c r="A2155" s="3" t="s">
        <v>605</v>
      </c>
      <c r="B2155" s="3" t="s">
        <v>1453</v>
      </c>
      <c r="C2155" s="5"/>
      <c r="D2155" s="10"/>
      <c r="E2155" s="10"/>
      <c r="F2155" s="10"/>
      <c r="G2155" s="10"/>
      <c r="H2155" s="10"/>
      <c r="I2155" s="10"/>
      <c r="J2155" s="10"/>
      <c r="K2155" s="10"/>
      <c r="L2155" s="10"/>
      <c r="M2155" s="10"/>
      <c r="N2155" s="10"/>
      <c r="O2155" s="10"/>
      <c r="P2155" s="10"/>
      <c r="Q2155" s="10"/>
      <c r="R2155" s="10"/>
      <c r="S2155" s="10"/>
      <c r="T2155" s="10">
        <v>16</v>
      </c>
      <c r="U2155" s="10"/>
      <c r="V2155" s="10"/>
      <c r="W2155" s="10"/>
      <c r="X2155" s="10"/>
    </row>
    <row r="2156" spans="1:24" s="43" customFormat="1" ht="16.5" customHeight="1" x14ac:dyDescent="0.25">
      <c r="A2156" s="3" t="s">
        <v>605</v>
      </c>
      <c r="B2156" s="3" t="s">
        <v>1455</v>
      </c>
      <c r="C2156" s="5"/>
      <c r="D2156" s="10"/>
      <c r="E2156" s="10"/>
      <c r="F2156" s="10"/>
      <c r="G2156" s="10"/>
      <c r="H2156" s="10"/>
      <c r="I2156" s="10"/>
      <c r="J2156" s="10"/>
      <c r="K2156" s="10"/>
      <c r="L2156" s="10"/>
      <c r="M2156" s="10"/>
      <c r="N2156" s="10"/>
      <c r="O2156" s="10"/>
      <c r="P2156" s="10"/>
      <c r="Q2156" s="10"/>
      <c r="R2156" s="10"/>
      <c r="S2156" s="10"/>
      <c r="T2156" s="10">
        <v>16</v>
      </c>
      <c r="U2156" s="10"/>
      <c r="V2156" s="10"/>
      <c r="W2156" s="10"/>
      <c r="X2156" s="10"/>
    </row>
    <row r="2157" spans="1:24" s="43" customFormat="1" ht="16.5" customHeight="1" x14ac:dyDescent="0.25">
      <c r="A2157" s="3" t="s">
        <v>605</v>
      </c>
      <c r="B2157" s="3" t="s">
        <v>1456</v>
      </c>
      <c r="C2157" s="5"/>
      <c r="D2157" s="10"/>
      <c r="E2157" s="10"/>
      <c r="F2157" s="10"/>
      <c r="G2157" s="10"/>
      <c r="H2157" s="10"/>
      <c r="I2157" s="10"/>
      <c r="J2157" s="10"/>
      <c r="K2157" s="10"/>
      <c r="L2157" s="10"/>
      <c r="M2157" s="10"/>
      <c r="N2157" s="10"/>
      <c r="O2157" s="10"/>
      <c r="P2157" s="10"/>
      <c r="Q2157" s="10"/>
      <c r="R2157" s="10"/>
      <c r="S2157" s="10"/>
      <c r="T2157" s="10">
        <v>16</v>
      </c>
      <c r="U2157" s="10"/>
      <c r="V2157" s="10"/>
      <c r="W2157" s="10"/>
      <c r="X2157" s="10"/>
    </row>
    <row r="2158" spans="1:24" s="43" customFormat="1" ht="16.5" customHeight="1" x14ac:dyDescent="0.25">
      <c r="A2158" s="3" t="s">
        <v>605</v>
      </c>
      <c r="B2158" s="3" t="s">
        <v>1457</v>
      </c>
      <c r="C2158" s="5"/>
      <c r="D2158" s="10"/>
      <c r="E2158" s="10"/>
      <c r="F2158" s="10"/>
      <c r="G2158" s="10"/>
      <c r="H2158" s="10"/>
      <c r="I2158" s="10"/>
      <c r="J2158" s="10"/>
      <c r="K2158" s="10"/>
      <c r="L2158" s="10"/>
      <c r="M2158" s="10"/>
      <c r="N2158" s="10"/>
      <c r="O2158" s="10"/>
      <c r="P2158" s="10"/>
      <c r="Q2158" s="10"/>
      <c r="R2158" s="10"/>
      <c r="S2158" s="10"/>
      <c r="T2158" s="10">
        <v>16</v>
      </c>
      <c r="U2158" s="10"/>
      <c r="V2158" s="10"/>
      <c r="W2158" s="10"/>
      <c r="X2158" s="10"/>
    </row>
    <row r="2159" spans="1:24" s="43" customFormat="1" ht="16.5" customHeight="1" x14ac:dyDescent="0.25">
      <c r="A2159" s="3" t="s">
        <v>605</v>
      </c>
      <c r="B2159" s="3" t="s">
        <v>1454</v>
      </c>
      <c r="C2159" s="5"/>
      <c r="D2159" s="10"/>
      <c r="E2159" s="10"/>
      <c r="F2159" s="10"/>
      <c r="G2159" s="10"/>
      <c r="H2159" s="10"/>
      <c r="I2159" s="10"/>
      <c r="J2159" s="10"/>
      <c r="K2159" s="10"/>
      <c r="L2159" s="10"/>
      <c r="M2159" s="10"/>
      <c r="N2159" s="10"/>
      <c r="O2159" s="10"/>
      <c r="P2159" s="10"/>
      <c r="Q2159" s="10"/>
      <c r="R2159" s="10"/>
      <c r="S2159" s="10"/>
      <c r="T2159" s="10">
        <v>16</v>
      </c>
      <c r="U2159" s="10"/>
      <c r="V2159" s="10"/>
      <c r="W2159" s="10"/>
      <c r="X2159" s="10"/>
    </row>
    <row r="2160" spans="1:24" s="43" customFormat="1" ht="16.5" customHeight="1" x14ac:dyDescent="0.25">
      <c r="A2160" s="3" t="s">
        <v>605</v>
      </c>
      <c r="B2160" s="3" t="s">
        <v>1458</v>
      </c>
      <c r="C2160" s="5"/>
      <c r="D2160" s="10"/>
      <c r="E2160" s="10"/>
      <c r="F2160" s="10"/>
      <c r="G2160" s="10"/>
      <c r="H2160" s="10"/>
      <c r="I2160" s="10"/>
      <c r="J2160" s="10"/>
      <c r="K2160" s="10"/>
      <c r="L2160" s="10"/>
      <c r="M2160" s="10"/>
      <c r="N2160" s="10"/>
      <c r="O2160" s="10"/>
      <c r="P2160" s="10"/>
      <c r="Q2160" s="10"/>
      <c r="R2160" s="10"/>
      <c r="S2160" s="10">
        <v>4</v>
      </c>
      <c r="T2160" s="10">
        <v>6</v>
      </c>
      <c r="U2160" s="10"/>
      <c r="V2160" s="10"/>
      <c r="W2160" s="10"/>
      <c r="X2160" s="10"/>
    </row>
    <row r="2161" spans="1:24" s="43" customFormat="1" ht="16.5" customHeight="1" x14ac:dyDescent="0.25">
      <c r="A2161" s="3" t="s">
        <v>605</v>
      </c>
      <c r="B2161" s="3" t="s">
        <v>1460</v>
      </c>
      <c r="C2161" s="5"/>
      <c r="D2161" s="10"/>
      <c r="E2161" s="10"/>
      <c r="F2161" s="10"/>
      <c r="G2161" s="10"/>
      <c r="H2161" s="10"/>
      <c r="I2161" s="10"/>
      <c r="J2161" s="10"/>
      <c r="K2161" s="10"/>
      <c r="L2161" s="10"/>
      <c r="M2161" s="10"/>
      <c r="N2161" s="10"/>
      <c r="O2161" s="10"/>
      <c r="P2161" s="10"/>
      <c r="Q2161" s="10"/>
      <c r="R2161" s="10"/>
      <c r="S2161" s="10"/>
      <c r="T2161" s="10">
        <v>16</v>
      </c>
      <c r="U2161" s="10"/>
      <c r="V2161" s="10"/>
      <c r="W2161" s="10"/>
      <c r="X2161" s="10"/>
    </row>
    <row r="2162" spans="1:24" s="43" customFormat="1" ht="16.5" customHeight="1" x14ac:dyDescent="0.25">
      <c r="A2162" s="3" t="s">
        <v>605</v>
      </c>
      <c r="B2162" s="3" t="s">
        <v>1459</v>
      </c>
      <c r="C2162" s="5"/>
      <c r="D2162" s="10"/>
      <c r="E2162" s="10"/>
      <c r="F2162" s="10"/>
      <c r="G2162" s="10"/>
      <c r="H2162" s="10"/>
      <c r="I2162" s="10"/>
      <c r="J2162" s="10"/>
      <c r="K2162" s="10"/>
      <c r="L2162" s="10"/>
      <c r="M2162" s="10">
        <v>415</v>
      </c>
      <c r="N2162" s="10"/>
      <c r="O2162" s="10"/>
      <c r="P2162" s="10">
        <v>3010</v>
      </c>
      <c r="Q2162" s="10">
        <v>153</v>
      </c>
      <c r="R2162" s="10">
        <v>4209</v>
      </c>
      <c r="S2162" s="10">
        <v>5</v>
      </c>
      <c r="T2162" s="10">
        <v>4</v>
      </c>
      <c r="U2162" s="10"/>
      <c r="V2162" s="10"/>
      <c r="W2162" s="10"/>
      <c r="X2162" s="10"/>
    </row>
    <row r="2163" spans="1:24" s="43" customFormat="1" ht="16.5" customHeight="1" x14ac:dyDescent="0.25">
      <c r="A2163" s="3" t="s">
        <v>605</v>
      </c>
      <c r="B2163" s="3" t="s">
        <v>2913</v>
      </c>
      <c r="C2163" s="5"/>
      <c r="D2163" s="10"/>
      <c r="E2163" s="10"/>
      <c r="F2163" s="10"/>
      <c r="G2163" s="10"/>
      <c r="H2163" s="10"/>
      <c r="I2163" s="10"/>
      <c r="J2163" s="10"/>
      <c r="K2163" s="10"/>
      <c r="L2163" s="10"/>
      <c r="M2163" s="10"/>
      <c r="N2163" s="10"/>
      <c r="O2163" s="10"/>
      <c r="P2163" s="10"/>
      <c r="Q2163" s="10"/>
      <c r="R2163" s="10"/>
      <c r="S2163" s="10"/>
      <c r="T2163" s="10"/>
      <c r="U2163" s="10"/>
      <c r="V2163" s="10"/>
      <c r="W2163" s="10"/>
      <c r="X2163" s="10">
        <v>803</v>
      </c>
    </row>
    <row r="2164" spans="1:24" ht="16.5" customHeight="1" x14ac:dyDescent="0.25">
      <c r="A2164" s="3" t="s">
        <v>605</v>
      </c>
      <c r="B2164" s="3" t="s">
        <v>667</v>
      </c>
      <c r="C2164" s="5"/>
      <c r="D2164" s="2">
        <v>4616</v>
      </c>
      <c r="E2164" s="2"/>
      <c r="F2164" s="2"/>
      <c r="G2164" s="2">
        <v>8200</v>
      </c>
      <c r="H2164" s="2"/>
      <c r="I2164" s="2"/>
      <c r="J2164" s="2"/>
      <c r="K2164" s="2"/>
      <c r="L2164" s="2"/>
      <c r="M2164" s="2"/>
      <c r="N2164" s="2"/>
      <c r="O2164" s="2"/>
      <c r="P2164" s="2"/>
      <c r="Q2164" s="2">
        <v>0</v>
      </c>
      <c r="R2164" s="2"/>
      <c r="S2164" s="2"/>
      <c r="T2164" s="2"/>
      <c r="U2164" s="2"/>
      <c r="V2164" s="2"/>
      <c r="W2164" s="2"/>
      <c r="X2164" s="2"/>
    </row>
    <row r="2165" spans="1:24" ht="16.5" customHeight="1" x14ac:dyDescent="0.25">
      <c r="A2165" s="3" t="s">
        <v>605</v>
      </c>
      <c r="B2165" s="3" t="s">
        <v>2904</v>
      </c>
      <c r="C2165" s="5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  <c r="V2165" s="2"/>
      <c r="W2165" s="2"/>
      <c r="X2165" s="2">
        <v>5517</v>
      </c>
    </row>
    <row r="2166" spans="1:24" ht="16.5" customHeight="1" x14ac:dyDescent="0.25">
      <c r="A2166" s="3" t="s">
        <v>605</v>
      </c>
      <c r="B2166" s="3" t="s">
        <v>668</v>
      </c>
      <c r="C2166" s="5"/>
      <c r="D2166" s="2"/>
      <c r="E2166" s="2"/>
      <c r="F2166" s="2"/>
      <c r="G2166" s="2"/>
      <c r="H2166" s="2"/>
      <c r="I2166" s="2"/>
      <c r="J2166" s="2"/>
      <c r="K2166" s="2"/>
      <c r="L2166" s="2"/>
      <c r="M2166" s="2">
        <v>5866</v>
      </c>
      <c r="N2166" s="2">
        <v>3567</v>
      </c>
      <c r="O2166" s="2"/>
      <c r="P2166" s="2">
        <v>2556</v>
      </c>
      <c r="Q2166" s="2">
        <v>0</v>
      </c>
      <c r="R2166" s="2"/>
      <c r="S2166" s="2"/>
      <c r="T2166" s="2"/>
      <c r="U2166" s="2">
        <v>11</v>
      </c>
      <c r="V2166" s="2"/>
      <c r="W2166" s="2"/>
      <c r="X2166" s="2"/>
    </row>
    <row r="2167" spans="1:24" ht="16.5" customHeight="1" x14ac:dyDescent="0.25">
      <c r="A2167" s="3" t="s">
        <v>605</v>
      </c>
      <c r="B2167" s="3" t="s">
        <v>669</v>
      </c>
      <c r="C2167" s="5"/>
      <c r="D2167" s="10">
        <v>28793</v>
      </c>
      <c r="E2167" s="10">
        <v>7000</v>
      </c>
      <c r="F2167" s="10">
        <v>8880</v>
      </c>
      <c r="G2167" s="10">
        <v>16966</v>
      </c>
      <c r="H2167" s="10">
        <v>11346</v>
      </c>
      <c r="I2167" s="10">
        <v>2500</v>
      </c>
      <c r="J2167" s="10">
        <v>16147</v>
      </c>
      <c r="K2167" s="10">
        <v>4505</v>
      </c>
      <c r="L2167" s="10">
        <v>10901</v>
      </c>
      <c r="M2167" s="10">
        <v>17950</v>
      </c>
      <c r="N2167" s="10">
        <v>16120</v>
      </c>
      <c r="O2167" s="10">
        <v>15131</v>
      </c>
      <c r="P2167" s="10">
        <v>1282</v>
      </c>
      <c r="Q2167" s="10">
        <v>176</v>
      </c>
      <c r="R2167" s="10">
        <v>3700</v>
      </c>
      <c r="S2167" s="10">
        <v>8000</v>
      </c>
      <c r="T2167" s="10">
        <v>21500</v>
      </c>
      <c r="U2167" s="10"/>
      <c r="V2167" s="10"/>
      <c r="W2167" s="10"/>
      <c r="X2167" s="10"/>
    </row>
    <row r="2168" spans="1:24" s="43" customFormat="1" ht="16.5" customHeight="1" x14ac:dyDescent="0.25">
      <c r="A2168" s="3" t="s">
        <v>605</v>
      </c>
      <c r="B2168" s="3" t="s">
        <v>328</v>
      </c>
      <c r="C2168" s="5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  <c r="V2168" s="51">
        <v>80</v>
      </c>
      <c r="W2168" s="51"/>
      <c r="X2168" s="51"/>
    </row>
    <row r="2169" spans="1:24" ht="16.5" customHeight="1" x14ac:dyDescent="0.25">
      <c r="A2169" s="3" t="s">
        <v>605</v>
      </c>
      <c r="B2169" s="3" t="s">
        <v>672</v>
      </c>
      <c r="C2169" s="5"/>
      <c r="D2169" s="2">
        <v>6886</v>
      </c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>
        <v>0</v>
      </c>
      <c r="R2169" s="2"/>
      <c r="S2169" s="2"/>
      <c r="T2169" s="2"/>
      <c r="U2169" s="2"/>
      <c r="V2169" s="2"/>
      <c r="W2169" s="2"/>
      <c r="X2169" s="2"/>
    </row>
    <row r="2170" spans="1:24" ht="16.5" customHeight="1" x14ac:dyDescent="0.25">
      <c r="A2170" s="3" t="s">
        <v>605</v>
      </c>
      <c r="B2170" s="3" t="s">
        <v>670</v>
      </c>
      <c r="C2170" s="5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>
        <v>3072</v>
      </c>
      <c r="O2170" s="2"/>
      <c r="P2170" s="2">
        <v>3208</v>
      </c>
      <c r="Q2170" s="2">
        <v>0</v>
      </c>
      <c r="R2170" s="2"/>
      <c r="S2170" s="2"/>
      <c r="T2170" s="2"/>
      <c r="U2170" s="2"/>
      <c r="V2170" s="2"/>
      <c r="W2170" s="2"/>
      <c r="X2170" s="2"/>
    </row>
    <row r="2171" spans="1:24" s="43" customFormat="1" ht="16.5" customHeight="1" x14ac:dyDescent="0.25">
      <c r="A2171" s="3" t="s">
        <v>605</v>
      </c>
      <c r="B2171" s="3" t="s">
        <v>1026</v>
      </c>
      <c r="C2171" s="5"/>
      <c r="D2171" s="10"/>
      <c r="E2171" s="10"/>
      <c r="F2171" s="10"/>
      <c r="G2171" s="10"/>
      <c r="H2171" s="10"/>
      <c r="I2171" s="10"/>
      <c r="J2171" s="10"/>
      <c r="K2171" s="10"/>
      <c r="L2171" s="10"/>
      <c r="M2171" s="10"/>
      <c r="N2171" s="10"/>
      <c r="O2171" s="10"/>
      <c r="P2171" s="10">
        <v>1729</v>
      </c>
      <c r="Q2171" s="10">
        <v>0</v>
      </c>
      <c r="R2171" s="10"/>
      <c r="S2171" s="10"/>
      <c r="T2171" s="10"/>
      <c r="U2171" s="10"/>
      <c r="V2171" s="10"/>
      <c r="W2171" s="10"/>
      <c r="X2171" s="10"/>
    </row>
    <row r="2172" spans="1:24" ht="16.5" customHeight="1" x14ac:dyDescent="0.25">
      <c r="A2172" s="3" t="s">
        <v>605</v>
      </c>
      <c r="B2172" s="3" t="s">
        <v>671</v>
      </c>
      <c r="C2172" s="5"/>
      <c r="D2172" s="2">
        <v>9577</v>
      </c>
      <c r="E2172" s="2">
        <v>2100</v>
      </c>
      <c r="F2172" s="2">
        <v>3000</v>
      </c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>
        <v>0</v>
      </c>
      <c r="R2172" s="2"/>
      <c r="S2172" s="2"/>
      <c r="T2172" s="2"/>
      <c r="U2172" s="2"/>
      <c r="V2172" s="2"/>
      <c r="W2172" s="2"/>
      <c r="X2172" s="2"/>
    </row>
    <row r="2173" spans="1:24" ht="16.5" customHeight="1" x14ac:dyDescent="0.25">
      <c r="A2173" s="3" t="s">
        <v>605</v>
      </c>
      <c r="B2173" s="3" t="s">
        <v>2905</v>
      </c>
      <c r="C2173" s="5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  <c r="V2173" s="2"/>
      <c r="W2173" s="2"/>
      <c r="X2173" s="2">
        <v>5000</v>
      </c>
    </row>
    <row r="2174" spans="1:24" s="43" customFormat="1" ht="16.5" customHeight="1" x14ac:dyDescent="0.25">
      <c r="A2174" s="3" t="s">
        <v>605</v>
      </c>
      <c r="B2174" s="3" t="s">
        <v>43</v>
      </c>
      <c r="C2174" s="5"/>
      <c r="D2174" s="10">
        <v>48625</v>
      </c>
      <c r="E2174" s="10">
        <v>13200</v>
      </c>
      <c r="F2174" s="10">
        <v>13402</v>
      </c>
      <c r="G2174" s="10">
        <v>34238</v>
      </c>
      <c r="H2174" s="10">
        <v>14410</v>
      </c>
      <c r="I2174" s="10"/>
      <c r="J2174" s="10">
        <v>36500</v>
      </c>
      <c r="K2174" s="10">
        <v>9438</v>
      </c>
      <c r="L2174" s="10">
        <v>18586</v>
      </c>
      <c r="M2174" s="10">
        <v>33227</v>
      </c>
      <c r="N2174" s="10">
        <v>30508</v>
      </c>
      <c r="O2174" s="10">
        <v>12000</v>
      </c>
      <c r="P2174" s="10">
        <v>42632</v>
      </c>
      <c r="Q2174" s="10">
        <v>40130</v>
      </c>
      <c r="R2174" s="10">
        <v>47380</v>
      </c>
      <c r="S2174" s="10">
        <v>42956</v>
      </c>
      <c r="T2174" s="10">
        <v>45204</v>
      </c>
      <c r="U2174" s="10">
        <v>81521</v>
      </c>
      <c r="V2174" s="10">
        <v>137781</v>
      </c>
      <c r="W2174" s="10">
        <v>113318</v>
      </c>
      <c r="X2174" s="10">
        <v>121707</v>
      </c>
    </row>
    <row r="2175" spans="1:24" ht="16.5" customHeight="1" x14ac:dyDescent="0.25">
      <c r="A2175" s="1" t="s">
        <v>605</v>
      </c>
      <c r="B2175" s="3" t="s">
        <v>1809</v>
      </c>
      <c r="C2175" s="5"/>
      <c r="D2175" s="2"/>
      <c r="E2175" s="2"/>
      <c r="F2175" s="2"/>
      <c r="G2175" s="2"/>
      <c r="H2175" s="2"/>
      <c r="I2175" s="2"/>
      <c r="J2175" s="2"/>
      <c r="K2175" s="2"/>
      <c r="L2175" s="2"/>
      <c r="M2175" s="2">
        <v>543</v>
      </c>
      <c r="N2175" s="2"/>
      <c r="O2175" s="2"/>
      <c r="P2175" s="2"/>
      <c r="Q2175" s="2">
        <v>0</v>
      </c>
      <c r="R2175" s="2"/>
      <c r="S2175" s="2"/>
      <c r="T2175" s="2"/>
      <c r="U2175" s="2"/>
      <c r="V2175" s="2"/>
      <c r="W2175" s="2"/>
      <c r="X2175" s="2"/>
    </row>
    <row r="2176" spans="1:24" s="43" customFormat="1" x14ac:dyDescent="0.25">
      <c r="A2176" s="3" t="s">
        <v>605</v>
      </c>
      <c r="B2176" s="3" t="s">
        <v>374</v>
      </c>
      <c r="C2176" s="5"/>
      <c r="D2176" s="10">
        <v>32865</v>
      </c>
      <c r="E2176" s="10">
        <v>1700</v>
      </c>
      <c r="F2176" s="10">
        <v>470</v>
      </c>
      <c r="G2176" s="10">
        <v>11851</v>
      </c>
      <c r="H2176" s="10">
        <v>15500</v>
      </c>
      <c r="I2176" s="10"/>
      <c r="J2176" s="10">
        <v>12080</v>
      </c>
      <c r="K2176" s="10">
        <v>17615</v>
      </c>
      <c r="L2176" s="10">
        <v>10133</v>
      </c>
      <c r="M2176" s="10">
        <v>44897</v>
      </c>
      <c r="N2176" s="10">
        <v>294</v>
      </c>
      <c r="O2176" s="10">
        <v>14813</v>
      </c>
      <c r="P2176" s="10">
        <v>7908</v>
      </c>
      <c r="Q2176" s="10">
        <v>13000</v>
      </c>
      <c r="R2176" s="10">
        <v>7069</v>
      </c>
      <c r="S2176" s="10">
        <v>7990</v>
      </c>
      <c r="T2176" s="10">
        <v>21677</v>
      </c>
      <c r="U2176" s="10"/>
      <c r="V2176" s="10">
        <v>75769</v>
      </c>
      <c r="W2176" s="10">
        <v>180795</v>
      </c>
      <c r="X2176" s="10">
        <v>140849</v>
      </c>
    </row>
    <row r="2177" spans="1:25" ht="16.5" customHeight="1" x14ac:dyDescent="0.25">
      <c r="A2177" s="1" t="s">
        <v>605</v>
      </c>
      <c r="B2177" s="3" t="s">
        <v>1573</v>
      </c>
      <c r="C2177" s="5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>
        <v>4029</v>
      </c>
      <c r="T2177" s="2"/>
      <c r="U2177" s="2"/>
      <c r="V2177" s="2"/>
      <c r="W2177" s="2"/>
      <c r="X2177" s="2"/>
    </row>
    <row r="2178" spans="1:25" ht="16.5" customHeight="1" x14ac:dyDescent="0.25">
      <c r="A2178" s="1" t="s">
        <v>605</v>
      </c>
      <c r="B2178" s="3" t="s">
        <v>1461</v>
      </c>
      <c r="C2178" s="5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>
        <v>32757</v>
      </c>
      <c r="T2178" s="2">
        <v>41849</v>
      </c>
      <c r="U2178" s="2">
        <v>8809</v>
      </c>
      <c r="V2178" s="2">
        <v>15699</v>
      </c>
      <c r="W2178" s="2">
        <v>32317</v>
      </c>
      <c r="X2178" s="2">
        <v>55519</v>
      </c>
    </row>
    <row r="2179" spans="1:25" ht="16.5" customHeight="1" x14ac:dyDescent="0.25">
      <c r="A2179" s="1" t="s">
        <v>605</v>
      </c>
      <c r="B2179" s="3" t="s">
        <v>673</v>
      </c>
      <c r="C2179" s="5"/>
      <c r="D2179" s="2">
        <v>2278</v>
      </c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>
        <v>0</v>
      </c>
      <c r="R2179" s="2"/>
      <c r="S2179" s="2"/>
      <c r="T2179" s="2"/>
      <c r="U2179" s="2"/>
      <c r="V2179" s="2"/>
      <c r="W2179" s="2"/>
      <c r="X2179" s="2"/>
    </row>
    <row r="2180" spans="1:25" ht="16.5" customHeight="1" x14ac:dyDescent="0.25">
      <c r="A2180" s="1" t="s">
        <v>605</v>
      </c>
      <c r="B2180" s="3" t="s">
        <v>2842</v>
      </c>
      <c r="C2180" s="5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  <c r="V2180" s="2"/>
      <c r="W2180" s="2"/>
      <c r="X2180" s="2">
        <v>20000</v>
      </c>
    </row>
    <row r="2181" spans="1:25" ht="16.5" customHeight="1" x14ac:dyDescent="0.25">
      <c r="A2181" s="1" t="s">
        <v>605</v>
      </c>
      <c r="B2181" s="3" t="s">
        <v>2723</v>
      </c>
      <c r="C2181" s="5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  <c r="V2181" s="2"/>
      <c r="W2181" s="2">
        <v>19000</v>
      </c>
      <c r="X2181" s="2">
        <v>37608</v>
      </c>
    </row>
    <row r="2182" spans="1:25" s="43" customFormat="1" ht="16.5" customHeight="1" x14ac:dyDescent="0.25">
      <c r="A2182" s="3" t="s">
        <v>605</v>
      </c>
      <c r="B2182" s="3" t="s">
        <v>1462</v>
      </c>
      <c r="C2182" s="5"/>
      <c r="D2182" s="10"/>
      <c r="E2182" s="10"/>
      <c r="F2182" s="10"/>
      <c r="G2182" s="10"/>
      <c r="H2182" s="10"/>
      <c r="I2182" s="10"/>
      <c r="J2182" s="10"/>
      <c r="K2182" s="10"/>
      <c r="L2182" s="10"/>
      <c r="M2182" s="10"/>
      <c r="N2182" s="10"/>
      <c r="O2182" s="10"/>
      <c r="P2182" s="10"/>
      <c r="Q2182" s="10"/>
      <c r="R2182" s="10"/>
      <c r="S2182" s="10">
        <v>5</v>
      </c>
      <c r="T2182" s="10">
        <v>5</v>
      </c>
      <c r="U2182" s="10"/>
      <c r="V2182" s="10"/>
      <c r="W2182" s="10"/>
      <c r="X2182" s="10"/>
    </row>
    <row r="2183" spans="1:25" s="43" customFormat="1" ht="16.5" customHeight="1" x14ac:dyDescent="0.25">
      <c r="A2183" s="3" t="s">
        <v>605</v>
      </c>
      <c r="B2183" s="3" t="s">
        <v>1463</v>
      </c>
      <c r="C2183" s="5"/>
      <c r="D2183" s="10"/>
      <c r="E2183" s="10"/>
      <c r="F2183" s="10"/>
      <c r="G2183" s="10"/>
      <c r="H2183" s="10"/>
      <c r="I2183" s="10"/>
      <c r="J2183" s="10"/>
      <c r="K2183" s="10"/>
      <c r="L2183" s="10"/>
      <c r="M2183" s="10"/>
      <c r="N2183" s="10"/>
      <c r="O2183" s="10"/>
      <c r="P2183" s="10"/>
      <c r="Q2183" s="10"/>
      <c r="R2183" s="10"/>
      <c r="S2183" s="10">
        <v>5</v>
      </c>
      <c r="T2183" s="10">
        <v>16</v>
      </c>
      <c r="U2183" s="10"/>
      <c r="V2183" s="10"/>
      <c r="W2183" s="10"/>
      <c r="X2183" s="10"/>
    </row>
    <row r="2184" spans="1:25" s="43" customFormat="1" ht="16.5" customHeight="1" x14ac:dyDescent="0.25">
      <c r="A2184" s="3" t="s">
        <v>605</v>
      </c>
      <c r="B2184" s="3" t="s">
        <v>674</v>
      </c>
      <c r="C2184" s="5"/>
      <c r="D2184" s="10">
        <v>50308</v>
      </c>
      <c r="E2184" s="10">
        <v>27100</v>
      </c>
      <c r="F2184" s="10">
        <v>19359</v>
      </c>
      <c r="G2184" s="10">
        <v>34489</v>
      </c>
      <c r="H2184" s="10">
        <v>19110</v>
      </c>
      <c r="I2184" s="10">
        <v>14263</v>
      </c>
      <c r="J2184" s="10">
        <v>29021</v>
      </c>
      <c r="K2184" s="10"/>
      <c r="L2184" s="10">
        <v>55485</v>
      </c>
      <c r="M2184" s="10">
        <v>45747</v>
      </c>
      <c r="N2184" s="10">
        <v>83400</v>
      </c>
      <c r="O2184" s="10">
        <v>43358</v>
      </c>
      <c r="P2184" s="10">
        <v>5777</v>
      </c>
      <c r="Q2184" s="10">
        <v>0</v>
      </c>
      <c r="R2184" s="10">
        <v>21481</v>
      </c>
      <c r="S2184" s="10">
        <v>12730</v>
      </c>
      <c r="T2184" s="10">
        <v>60021</v>
      </c>
      <c r="U2184" s="10">
        <v>8920</v>
      </c>
      <c r="V2184" s="10">
        <v>23869</v>
      </c>
      <c r="W2184" s="10">
        <v>26571</v>
      </c>
      <c r="X2184" s="10">
        <v>24697</v>
      </c>
    </row>
    <row r="2185" spans="1:25" ht="16.5" customHeight="1" x14ac:dyDescent="0.25">
      <c r="A2185" s="1" t="s">
        <v>605</v>
      </c>
      <c r="B2185" s="3" t="s">
        <v>675</v>
      </c>
      <c r="C2185" s="5"/>
      <c r="D2185" s="2"/>
      <c r="E2185" s="2">
        <v>1000</v>
      </c>
      <c r="F2185" s="2">
        <v>1724</v>
      </c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>
        <v>0</v>
      </c>
      <c r="R2185" s="2"/>
      <c r="S2185" s="2"/>
      <c r="T2185" s="2"/>
      <c r="U2185" s="2"/>
      <c r="V2185" s="2"/>
      <c r="W2185" s="2"/>
      <c r="X2185" s="2"/>
    </row>
    <row r="2186" spans="1:25" ht="16.5" customHeight="1" x14ac:dyDescent="0.25">
      <c r="A2186" s="1" t="s">
        <v>605</v>
      </c>
      <c r="B2186" s="3" t="s">
        <v>1810</v>
      </c>
      <c r="C2186" s="5"/>
      <c r="D2186" s="2"/>
      <c r="E2186" s="2"/>
      <c r="F2186" s="2"/>
      <c r="G2186" s="2"/>
      <c r="H2186" s="2">
        <v>15333</v>
      </c>
      <c r="I2186" s="2"/>
      <c r="J2186" s="2">
        <v>1407</v>
      </c>
      <c r="K2186" s="2"/>
      <c r="L2186" s="2"/>
      <c r="M2186" s="2"/>
      <c r="N2186" s="2"/>
      <c r="O2186" s="2"/>
      <c r="P2186" s="2">
        <v>10868</v>
      </c>
      <c r="Q2186" s="2">
        <v>0</v>
      </c>
      <c r="R2186" s="2">
        <v>1653</v>
      </c>
      <c r="S2186" s="2"/>
      <c r="T2186" s="2"/>
      <c r="U2186" s="2"/>
      <c r="V2186" s="2"/>
      <c r="W2186" s="2"/>
      <c r="X2186" s="2"/>
    </row>
    <row r="2187" spans="1:25" ht="16.5" customHeight="1" x14ac:dyDescent="0.25">
      <c r="A2187" s="1" t="s">
        <v>605</v>
      </c>
      <c r="B2187" s="3" t="s">
        <v>676</v>
      </c>
      <c r="C2187" s="4"/>
      <c r="D2187" s="2"/>
      <c r="E2187" s="2"/>
      <c r="F2187" s="2"/>
      <c r="G2187" s="2">
        <v>4456</v>
      </c>
      <c r="H2187" s="2">
        <v>10214</v>
      </c>
      <c r="I2187" s="2"/>
      <c r="J2187" s="2">
        <v>67</v>
      </c>
      <c r="K2187" s="2">
        <v>6440</v>
      </c>
      <c r="L2187" s="2"/>
      <c r="M2187" s="2"/>
      <c r="N2187" s="2">
        <v>7375</v>
      </c>
      <c r="O2187" s="2"/>
      <c r="P2187" s="2">
        <v>2920</v>
      </c>
      <c r="Q2187" s="2">
        <v>87</v>
      </c>
      <c r="R2187" s="2"/>
      <c r="S2187" s="2"/>
      <c r="T2187" s="2"/>
      <c r="U2187" s="2"/>
      <c r="V2187" s="2"/>
      <c r="W2187" s="2"/>
      <c r="X2187" s="2"/>
    </row>
    <row r="2188" spans="1:25" ht="16.5" customHeight="1" x14ac:dyDescent="0.25">
      <c r="A2188" s="1" t="s">
        <v>605</v>
      </c>
      <c r="B2188" s="3" t="s">
        <v>677</v>
      </c>
      <c r="C2188" s="4"/>
      <c r="D2188" s="2"/>
      <c r="E2188" s="2"/>
      <c r="F2188" s="2"/>
      <c r="G2188" s="2"/>
      <c r="H2188" s="2"/>
      <c r="I2188" s="2"/>
      <c r="J2188" s="2"/>
      <c r="K2188" s="2">
        <v>278315</v>
      </c>
      <c r="L2188" s="2">
        <v>17933</v>
      </c>
      <c r="M2188" s="2"/>
      <c r="N2188" s="2">
        <v>7</v>
      </c>
      <c r="O2188" s="2"/>
      <c r="P2188" s="2"/>
      <c r="Q2188" s="2">
        <v>0</v>
      </c>
      <c r="R2188" s="2"/>
      <c r="S2188" s="2"/>
      <c r="T2188" s="2"/>
      <c r="U2188" s="2"/>
      <c r="V2188" s="2"/>
      <c r="W2188" s="2"/>
      <c r="X2188" s="2"/>
    </row>
    <row r="2189" spans="1:25" ht="16.5" customHeight="1" x14ac:dyDescent="0.25">
      <c r="A2189" s="7" t="s">
        <v>971</v>
      </c>
      <c r="B2189" s="7" t="s">
        <v>971</v>
      </c>
      <c r="C2189" s="7"/>
      <c r="D2189" s="9">
        <f t="shared" ref="D2189:W2189" si="56">SUM(D1887:D2188)</f>
        <v>562457</v>
      </c>
      <c r="E2189" s="9">
        <f t="shared" si="56"/>
        <v>292484</v>
      </c>
      <c r="F2189" s="9">
        <f t="shared" si="56"/>
        <v>253690</v>
      </c>
      <c r="G2189" s="9">
        <f t="shared" si="56"/>
        <v>226052</v>
      </c>
      <c r="H2189" s="9">
        <f t="shared" si="56"/>
        <v>333324</v>
      </c>
      <c r="I2189" s="9">
        <f t="shared" si="56"/>
        <v>84923</v>
      </c>
      <c r="J2189" s="9">
        <f t="shared" si="56"/>
        <v>313380</v>
      </c>
      <c r="K2189" s="9">
        <f t="shared" si="56"/>
        <v>456298</v>
      </c>
      <c r="L2189" s="9">
        <f t="shared" si="56"/>
        <v>341634</v>
      </c>
      <c r="M2189" s="9">
        <f t="shared" si="56"/>
        <v>1394552</v>
      </c>
      <c r="N2189" s="9">
        <f t="shared" si="56"/>
        <v>571531</v>
      </c>
      <c r="O2189" s="9">
        <f t="shared" si="56"/>
        <v>509504</v>
      </c>
      <c r="P2189" s="9">
        <f t="shared" si="56"/>
        <v>492211</v>
      </c>
      <c r="Q2189" s="9">
        <f t="shared" si="56"/>
        <v>170163</v>
      </c>
      <c r="R2189" s="9">
        <f t="shared" si="56"/>
        <v>490061</v>
      </c>
      <c r="S2189" s="9">
        <f t="shared" si="56"/>
        <v>571364</v>
      </c>
      <c r="T2189" s="9">
        <f t="shared" si="56"/>
        <v>778484</v>
      </c>
      <c r="U2189" s="9">
        <f t="shared" si="56"/>
        <v>511639</v>
      </c>
      <c r="V2189" s="9">
        <f t="shared" si="56"/>
        <v>1001964</v>
      </c>
      <c r="W2189" s="9">
        <f t="shared" si="56"/>
        <v>1583871</v>
      </c>
      <c r="X2189" s="9">
        <f>SUM(X1885:X2188)</f>
        <v>1643443</v>
      </c>
      <c r="Y2189" s="6" t="s">
        <v>936</v>
      </c>
    </row>
    <row r="2190" spans="1:25" s="43" customFormat="1" ht="16.5" customHeight="1" x14ac:dyDescent="0.25">
      <c r="A2190" s="1" t="s">
        <v>710</v>
      </c>
      <c r="B2190" s="3" t="s">
        <v>2724</v>
      </c>
      <c r="C2190" s="3"/>
      <c r="D2190" s="12"/>
      <c r="E2190" s="12"/>
      <c r="F2190" s="12"/>
      <c r="G2190" s="12"/>
      <c r="H2190" s="12"/>
      <c r="I2190" s="12"/>
      <c r="J2190" s="12"/>
      <c r="K2190" s="12"/>
      <c r="L2190" s="12"/>
      <c r="M2190" s="12"/>
      <c r="N2190" s="12"/>
      <c r="O2190" s="12"/>
      <c r="P2190" s="12"/>
      <c r="Q2190" s="12"/>
      <c r="R2190" s="12"/>
      <c r="S2190" s="12"/>
      <c r="T2190" s="12"/>
      <c r="U2190" s="12"/>
      <c r="V2190" s="12"/>
      <c r="W2190" s="12">
        <v>5</v>
      </c>
      <c r="X2190" s="12"/>
      <c r="Y2190" s="44"/>
    </row>
    <row r="2191" spans="1:25" ht="16.5" customHeight="1" x14ac:dyDescent="0.25">
      <c r="A2191" s="1" t="s">
        <v>710</v>
      </c>
      <c r="B2191" s="4" t="s">
        <v>707</v>
      </c>
      <c r="C2191" s="4"/>
      <c r="D2191" s="2">
        <v>1300</v>
      </c>
      <c r="E2191" s="2">
        <v>300</v>
      </c>
      <c r="F2191" s="2"/>
      <c r="G2191" s="2"/>
      <c r="H2191" s="2">
        <v>800</v>
      </c>
      <c r="I2191" s="2"/>
      <c r="J2191" s="2"/>
      <c r="K2191" s="2">
        <v>240</v>
      </c>
      <c r="L2191" s="2">
        <v>1320</v>
      </c>
      <c r="M2191" s="2">
        <v>379</v>
      </c>
      <c r="N2191" s="2">
        <v>220</v>
      </c>
      <c r="O2191" s="2"/>
      <c r="P2191" s="2">
        <v>360</v>
      </c>
      <c r="Q2191" s="2">
        <v>2600</v>
      </c>
      <c r="R2191" s="2">
        <v>1540</v>
      </c>
      <c r="S2191" s="2">
        <v>3140</v>
      </c>
      <c r="T2191" s="2">
        <v>4130</v>
      </c>
      <c r="U2191" s="2">
        <v>7210</v>
      </c>
      <c r="V2191" s="2">
        <v>4096</v>
      </c>
      <c r="W2191" s="2">
        <v>834</v>
      </c>
      <c r="X2191" s="2">
        <v>130</v>
      </c>
    </row>
    <row r="2192" spans="1:25" ht="16.5" customHeight="1" x14ac:dyDescent="0.25">
      <c r="A2192" s="1" t="s">
        <v>710</v>
      </c>
      <c r="B2192" s="4" t="s">
        <v>100</v>
      </c>
      <c r="C2192" s="4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>
        <v>25</v>
      </c>
      <c r="U2192" s="2">
        <v>50</v>
      </c>
      <c r="V2192" s="2"/>
      <c r="W2192" s="2">
        <v>100</v>
      </c>
      <c r="X2192" s="2">
        <v>50</v>
      </c>
    </row>
    <row r="2193" spans="1:25" ht="16.5" customHeight="1" x14ac:dyDescent="0.25">
      <c r="A2193" s="1" t="s">
        <v>710</v>
      </c>
      <c r="B2193" s="4" t="s">
        <v>1205</v>
      </c>
      <c r="C2193" s="4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  <c r="V2193" s="2"/>
      <c r="W2193" s="2"/>
      <c r="X2193" s="2">
        <v>1000</v>
      </c>
    </row>
    <row r="2194" spans="1:25" ht="16.5" customHeight="1" x14ac:dyDescent="0.25">
      <c r="A2194" s="1" t="s">
        <v>710</v>
      </c>
      <c r="B2194" s="4" t="s">
        <v>511</v>
      </c>
      <c r="C2194" s="4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>
        <v>3001</v>
      </c>
      <c r="O2194" s="2">
        <v>15000</v>
      </c>
      <c r="P2194" s="2">
        <v>6000</v>
      </c>
      <c r="Q2194" s="2">
        <v>6000</v>
      </c>
      <c r="R2194" s="2"/>
      <c r="S2194" s="2">
        <v>6400</v>
      </c>
      <c r="T2194" s="2">
        <v>8609</v>
      </c>
      <c r="U2194" s="2">
        <v>8408</v>
      </c>
      <c r="V2194" s="2">
        <v>2450</v>
      </c>
      <c r="W2194" s="2">
        <v>3200</v>
      </c>
      <c r="X2194" s="2">
        <v>350</v>
      </c>
    </row>
    <row r="2195" spans="1:25" ht="16.5" customHeight="1" x14ac:dyDescent="0.25">
      <c r="A2195" s="1" t="s">
        <v>710</v>
      </c>
      <c r="B2195" s="4" t="s">
        <v>708</v>
      </c>
      <c r="C2195" s="4"/>
      <c r="D2195" s="2">
        <v>395</v>
      </c>
      <c r="E2195" s="2">
        <v>345</v>
      </c>
      <c r="F2195" s="2">
        <v>650</v>
      </c>
      <c r="G2195" s="2">
        <v>1000</v>
      </c>
      <c r="H2195" s="2">
        <v>2000</v>
      </c>
      <c r="I2195" s="2">
        <v>3130</v>
      </c>
      <c r="J2195" s="2">
        <v>502</v>
      </c>
      <c r="K2195" s="2">
        <v>6</v>
      </c>
      <c r="L2195" s="2">
        <v>3150</v>
      </c>
      <c r="M2195" s="2">
        <v>2350</v>
      </c>
      <c r="N2195" s="2">
        <v>95</v>
      </c>
      <c r="O2195" s="2">
        <v>380</v>
      </c>
      <c r="P2195" s="2"/>
      <c r="Q2195" s="2">
        <v>0</v>
      </c>
      <c r="R2195" s="2">
        <v>9440</v>
      </c>
      <c r="S2195" s="2">
        <v>2213</v>
      </c>
      <c r="T2195" s="2">
        <v>40</v>
      </c>
      <c r="U2195" s="2">
        <v>2800</v>
      </c>
      <c r="V2195" s="2">
        <v>2800</v>
      </c>
      <c r="W2195" s="2">
        <v>5300</v>
      </c>
      <c r="X2195" s="2">
        <v>892</v>
      </c>
    </row>
    <row r="2196" spans="1:25" s="43" customFormat="1" ht="16.5" customHeight="1" x14ac:dyDescent="0.25">
      <c r="A2196" s="3" t="s">
        <v>710</v>
      </c>
      <c r="B2196" s="5" t="s">
        <v>1358</v>
      </c>
      <c r="C2196" s="5"/>
      <c r="D2196" s="10"/>
      <c r="E2196" s="10"/>
      <c r="F2196" s="10"/>
      <c r="G2196" s="10"/>
      <c r="H2196" s="10"/>
      <c r="I2196" s="10"/>
      <c r="J2196" s="10"/>
      <c r="K2196" s="10"/>
      <c r="L2196" s="10"/>
      <c r="M2196" s="10"/>
      <c r="N2196" s="10"/>
      <c r="O2196" s="10"/>
      <c r="P2196" s="10"/>
      <c r="Q2196" s="10"/>
      <c r="R2196" s="10"/>
      <c r="S2196" s="10"/>
      <c r="T2196" s="10">
        <v>1000</v>
      </c>
      <c r="U2196" s="10"/>
      <c r="V2196" s="10"/>
      <c r="W2196" s="10"/>
      <c r="X2196" s="10"/>
    </row>
    <row r="2197" spans="1:25" s="43" customFormat="1" ht="16.5" customHeight="1" x14ac:dyDescent="0.25">
      <c r="A2197" s="3" t="s">
        <v>710</v>
      </c>
      <c r="B2197" s="5" t="s">
        <v>1464</v>
      </c>
      <c r="C2197" s="5"/>
      <c r="D2197" s="10"/>
      <c r="E2197" s="10"/>
      <c r="F2197" s="10"/>
      <c r="G2197" s="10"/>
      <c r="H2197" s="10"/>
      <c r="I2197" s="10"/>
      <c r="J2197" s="10"/>
      <c r="K2197" s="10"/>
      <c r="L2197" s="10"/>
      <c r="M2197" s="10"/>
      <c r="N2197" s="10"/>
      <c r="O2197" s="10"/>
      <c r="P2197" s="10"/>
      <c r="Q2197" s="10"/>
      <c r="R2197" s="10"/>
      <c r="S2197" s="10">
        <v>50</v>
      </c>
      <c r="T2197" s="10">
        <v>50</v>
      </c>
      <c r="U2197" s="10"/>
      <c r="V2197" s="10"/>
      <c r="W2197" s="10"/>
      <c r="X2197" s="10"/>
    </row>
    <row r="2198" spans="1:25" ht="16.5" customHeight="1" x14ac:dyDescent="0.25">
      <c r="A2198" s="1" t="s">
        <v>710</v>
      </c>
      <c r="B2198" s="4" t="s">
        <v>10</v>
      </c>
      <c r="C2198" s="4"/>
      <c r="D2198" s="2">
        <v>30</v>
      </c>
      <c r="E2198" s="2"/>
      <c r="F2198" s="2"/>
      <c r="G2198" s="2">
        <v>17</v>
      </c>
      <c r="H2198" s="2"/>
      <c r="I2198" s="2"/>
      <c r="J2198" s="2"/>
      <c r="K2198" s="2">
        <v>22</v>
      </c>
      <c r="L2198" s="2">
        <v>570</v>
      </c>
      <c r="M2198" s="2">
        <v>376</v>
      </c>
      <c r="N2198" s="2">
        <v>463</v>
      </c>
      <c r="O2198" s="2">
        <v>6706</v>
      </c>
      <c r="P2198" s="2">
        <v>3000</v>
      </c>
      <c r="Q2198" s="2">
        <v>108</v>
      </c>
      <c r="R2198" s="2">
        <v>210</v>
      </c>
      <c r="S2198" s="2">
        <v>1500</v>
      </c>
      <c r="T2198" s="2">
        <v>20</v>
      </c>
      <c r="U2198" s="2">
        <v>150</v>
      </c>
      <c r="V2198" s="2">
        <v>640</v>
      </c>
      <c r="W2198" s="2"/>
      <c r="X2198" s="2"/>
    </row>
    <row r="2199" spans="1:25" ht="16.5" customHeight="1" x14ac:dyDescent="0.25">
      <c r="A2199" s="1" t="s">
        <v>710</v>
      </c>
      <c r="B2199" s="4" t="s">
        <v>709</v>
      </c>
      <c r="C2199" s="4"/>
      <c r="D2199" s="2"/>
      <c r="E2199" s="2">
        <v>200</v>
      </c>
      <c r="F2199" s="2">
        <v>100</v>
      </c>
      <c r="G2199" s="2"/>
      <c r="H2199" s="2"/>
      <c r="I2199" s="2"/>
      <c r="J2199" s="2"/>
      <c r="K2199" s="2">
        <v>50</v>
      </c>
      <c r="L2199" s="2">
        <v>1060</v>
      </c>
      <c r="M2199" s="2"/>
      <c r="N2199" s="2"/>
      <c r="O2199" s="2"/>
      <c r="P2199" s="2"/>
      <c r="Q2199" s="2">
        <v>0</v>
      </c>
      <c r="R2199" s="2"/>
      <c r="S2199" s="2">
        <v>100</v>
      </c>
      <c r="T2199" s="2">
        <v>100</v>
      </c>
      <c r="U2199" s="2">
        <v>50</v>
      </c>
      <c r="V2199" s="2">
        <v>200</v>
      </c>
      <c r="W2199" s="2">
        <v>200</v>
      </c>
      <c r="X2199" s="2">
        <v>100</v>
      </c>
    </row>
    <row r="2200" spans="1:25" ht="16.5" customHeight="1" x14ac:dyDescent="0.25">
      <c r="A2200" s="7" t="s">
        <v>972</v>
      </c>
      <c r="B2200" s="7" t="s">
        <v>972</v>
      </c>
      <c r="C2200" s="7"/>
      <c r="D2200" s="9">
        <f t="shared" ref="D2200:U2200" si="57">SUM(D2191:D2199)</f>
        <v>1725</v>
      </c>
      <c r="E2200" s="9">
        <f t="shared" si="57"/>
        <v>845</v>
      </c>
      <c r="F2200" s="9">
        <f t="shared" si="57"/>
        <v>750</v>
      </c>
      <c r="G2200" s="9">
        <f t="shared" si="57"/>
        <v>1017</v>
      </c>
      <c r="H2200" s="9">
        <f t="shared" si="57"/>
        <v>2800</v>
      </c>
      <c r="I2200" s="9">
        <f t="shared" si="57"/>
        <v>3130</v>
      </c>
      <c r="J2200" s="9">
        <f t="shared" si="57"/>
        <v>502</v>
      </c>
      <c r="K2200" s="9">
        <f t="shared" si="57"/>
        <v>318</v>
      </c>
      <c r="L2200" s="9">
        <f t="shared" si="57"/>
        <v>6100</v>
      </c>
      <c r="M2200" s="9">
        <f t="shared" si="57"/>
        <v>3105</v>
      </c>
      <c r="N2200" s="9">
        <f t="shared" si="57"/>
        <v>3779</v>
      </c>
      <c r="O2200" s="9">
        <f t="shared" si="57"/>
        <v>22086</v>
      </c>
      <c r="P2200" s="9">
        <f t="shared" si="57"/>
        <v>9360</v>
      </c>
      <c r="Q2200" s="9">
        <f t="shared" si="57"/>
        <v>8708</v>
      </c>
      <c r="R2200" s="9">
        <f t="shared" si="57"/>
        <v>11190</v>
      </c>
      <c r="S2200" s="9">
        <f t="shared" si="57"/>
        <v>13403</v>
      </c>
      <c r="T2200" s="9">
        <f t="shared" si="57"/>
        <v>13974</v>
      </c>
      <c r="U2200" s="9">
        <f t="shared" si="57"/>
        <v>18668</v>
      </c>
      <c r="V2200" s="9">
        <f t="shared" ref="V2200" si="58">SUM(V2191:V2199)</f>
        <v>10186</v>
      </c>
      <c r="W2200" s="9">
        <f>SUM(W2190:W2199)</f>
        <v>9639</v>
      </c>
      <c r="X2200" s="9">
        <f>SUM(X2190:X2199)</f>
        <v>2522</v>
      </c>
      <c r="Y2200" s="6" t="s">
        <v>936</v>
      </c>
    </row>
    <row r="2201" spans="1:25" ht="16.5" customHeight="1" x14ac:dyDescent="0.25">
      <c r="A2201" s="1" t="s">
        <v>724</v>
      </c>
      <c r="B2201" s="5" t="s">
        <v>711</v>
      </c>
      <c r="C2201" s="5"/>
      <c r="D2201" s="2"/>
      <c r="E2201" s="2"/>
      <c r="F2201" s="2"/>
      <c r="G2201" s="2"/>
      <c r="H2201" s="2"/>
      <c r="I2201" s="2"/>
      <c r="J2201" s="2"/>
      <c r="K2201" s="2">
        <v>3500</v>
      </c>
      <c r="L2201" s="2">
        <v>500</v>
      </c>
      <c r="M2201" s="2"/>
      <c r="N2201" s="2"/>
      <c r="O2201" s="2"/>
      <c r="P2201" s="2"/>
      <c r="Q2201" s="2">
        <v>0</v>
      </c>
      <c r="R2201" s="2"/>
      <c r="S2201" s="2"/>
      <c r="T2201" s="2">
        <v>500</v>
      </c>
      <c r="U2201" s="2"/>
      <c r="V2201" s="2"/>
      <c r="W2201" s="2"/>
      <c r="X2201" s="2"/>
    </row>
    <row r="2202" spans="1:25" ht="16.5" customHeight="1" x14ac:dyDescent="0.25">
      <c r="A2202" s="1" t="s">
        <v>724</v>
      </c>
      <c r="B2202" s="4" t="s">
        <v>712</v>
      </c>
      <c r="C2202" s="4"/>
      <c r="D2202" s="2"/>
      <c r="E2202" s="2"/>
      <c r="F2202" s="2"/>
      <c r="G2202" s="2">
        <v>698</v>
      </c>
      <c r="H2202" s="2"/>
      <c r="I2202" s="2"/>
      <c r="J2202" s="2"/>
      <c r="K2202" s="2">
        <v>8000</v>
      </c>
      <c r="L2202" s="2"/>
      <c r="M2202" s="2"/>
      <c r="N2202" s="2"/>
      <c r="O2202" s="2"/>
      <c r="P2202" s="2"/>
      <c r="Q2202" s="2">
        <v>0</v>
      </c>
      <c r="R2202" s="2"/>
      <c r="S2202" s="2"/>
      <c r="T2202" s="2"/>
      <c r="U2202" s="2"/>
      <c r="V2202" s="2"/>
      <c r="W2202" s="2"/>
      <c r="X2202" s="2"/>
    </row>
    <row r="2203" spans="1:25" ht="16.5" customHeight="1" x14ac:dyDescent="0.25">
      <c r="A2203" s="1" t="s">
        <v>724</v>
      </c>
      <c r="B2203" s="4" t="s">
        <v>713</v>
      </c>
      <c r="C2203" s="4"/>
      <c r="D2203" s="2">
        <v>4000</v>
      </c>
      <c r="E2203" s="2">
        <v>2500</v>
      </c>
      <c r="F2203" s="2"/>
      <c r="G2203" s="2">
        <v>4000</v>
      </c>
      <c r="H2203" s="2"/>
      <c r="I2203" s="2">
        <v>4000</v>
      </c>
      <c r="J2203" s="2">
        <v>1500</v>
      </c>
      <c r="K2203" s="2">
        <v>19</v>
      </c>
      <c r="L2203" s="2"/>
      <c r="M2203" s="2">
        <v>300</v>
      </c>
      <c r="N2203" s="2"/>
      <c r="O2203" s="2"/>
      <c r="P2203" s="2">
        <v>800</v>
      </c>
      <c r="Q2203" s="2">
        <v>0</v>
      </c>
      <c r="R2203" s="2">
        <v>2000</v>
      </c>
      <c r="S2203" s="2">
        <v>2000</v>
      </c>
      <c r="T2203" s="2">
        <v>26600</v>
      </c>
      <c r="U2203" s="2">
        <v>1000</v>
      </c>
      <c r="V2203" s="2"/>
      <c r="W2203" s="2"/>
      <c r="X2203" s="2"/>
    </row>
    <row r="2204" spans="1:25" ht="16.5" customHeight="1" x14ac:dyDescent="0.25">
      <c r="A2204" s="1" t="s">
        <v>724</v>
      </c>
      <c r="B2204" s="4" t="s">
        <v>714</v>
      </c>
      <c r="C2204" s="4"/>
      <c r="D2204" s="2">
        <v>65260</v>
      </c>
      <c r="E2204" s="2">
        <v>55718</v>
      </c>
      <c r="F2204" s="2">
        <v>115500</v>
      </c>
      <c r="G2204" s="2">
        <v>111700</v>
      </c>
      <c r="H2204" s="2">
        <v>107413</v>
      </c>
      <c r="I2204" s="2">
        <f>50880+108420</f>
        <v>159300</v>
      </c>
      <c r="J2204" s="2">
        <v>194673</v>
      </c>
      <c r="K2204" s="2">
        <v>742394</v>
      </c>
      <c r="L2204" s="2">
        <v>986575</v>
      </c>
      <c r="M2204" s="2">
        <v>899200</v>
      </c>
      <c r="N2204" s="2">
        <v>1041039</v>
      </c>
      <c r="O2204" s="2">
        <v>1742076</v>
      </c>
      <c r="P2204" s="2">
        <v>1347845</v>
      </c>
      <c r="Q2204" s="2">
        <v>106299</v>
      </c>
      <c r="R2204" s="2">
        <v>1792010</v>
      </c>
      <c r="S2204" s="2">
        <v>1921556</v>
      </c>
      <c r="T2204" s="2">
        <v>2349375</v>
      </c>
      <c r="U2204" s="2">
        <v>1870193</v>
      </c>
      <c r="V2204" s="2">
        <v>1898976</v>
      </c>
      <c r="W2204" s="2">
        <v>1800846</v>
      </c>
      <c r="X2204" s="2">
        <v>1161554</v>
      </c>
    </row>
    <row r="2205" spans="1:25" s="43" customFormat="1" ht="16.5" customHeight="1" x14ac:dyDescent="0.25">
      <c r="A2205" s="3" t="s">
        <v>724</v>
      </c>
      <c r="B2205" s="5" t="s">
        <v>100</v>
      </c>
      <c r="C2205" s="5"/>
      <c r="D2205" s="10"/>
      <c r="E2205" s="10"/>
      <c r="F2205" s="10"/>
      <c r="G2205" s="10"/>
      <c r="H2205" s="10"/>
      <c r="I2205" s="10"/>
      <c r="J2205" s="10"/>
      <c r="K2205" s="10"/>
      <c r="L2205" s="10"/>
      <c r="M2205" s="10"/>
      <c r="N2205" s="10"/>
      <c r="O2205" s="10"/>
      <c r="P2205" s="10"/>
      <c r="Q2205" s="10"/>
      <c r="R2205" s="10"/>
      <c r="S2205" s="10"/>
      <c r="T2205" s="10">
        <v>160</v>
      </c>
      <c r="U2205" s="10"/>
      <c r="V2205" s="10"/>
      <c r="W2205" s="10"/>
      <c r="X2205" s="10"/>
    </row>
    <row r="2206" spans="1:25" ht="16.5" customHeight="1" x14ac:dyDescent="0.25">
      <c r="A2206" s="1" t="s">
        <v>724</v>
      </c>
      <c r="B2206" s="4" t="s">
        <v>715</v>
      </c>
      <c r="C2206" s="4"/>
      <c r="D2206" s="2"/>
      <c r="E2206" s="2"/>
      <c r="F2206" s="2"/>
      <c r="G2206" s="2"/>
      <c r="H2206" s="2"/>
      <c r="I2206" s="2"/>
      <c r="J2206" s="2"/>
      <c r="K2206" s="2"/>
      <c r="L2206" s="2"/>
      <c r="M2206" s="2">
        <v>6500</v>
      </c>
      <c r="N2206" s="2">
        <v>7000</v>
      </c>
      <c r="O2206" s="2">
        <v>2065</v>
      </c>
      <c r="P2206" s="2">
        <v>29770</v>
      </c>
      <c r="Q2206" s="2">
        <v>23900</v>
      </c>
      <c r="R2206" s="2">
        <v>77404</v>
      </c>
      <c r="S2206" s="2">
        <v>44780</v>
      </c>
      <c r="T2206" s="2">
        <v>46764</v>
      </c>
      <c r="U2206" s="2">
        <v>29278</v>
      </c>
      <c r="V2206" s="2">
        <v>29889</v>
      </c>
      <c r="W2206" s="2">
        <v>38133</v>
      </c>
      <c r="X2206" s="2">
        <v>27320</v>
      </c>
    </row>
    <row r="2207" spans="1:25" ht="16.5" customHeight="1" x14ac:dyDescent="0.25">
      <c r="A2207" s="1" t="s">
        <v>724</v>
      </c>
      <c r="B2207" s="4" t="s">
        <v>2322</v>
      </c>
      <c r="C2207" s="4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  <c r="V2207" s="2">
        <v>50</v>
      </c>
      <c r="W2207" s="2"/>
      <c r="X2207" s="2"/>
    </row>
    <row r="2208" spans="1:25" ht="16.5" customHeight="1" x14ac:dyDescent="0.25">
      <c r="A2208" s="1" t="s">
        <v>724</v>
      </c>
      <c r="B2208" s="4" t="s">
        <v>463</v>
      </c>
      <c r="C2208" s="4"/>
      <c r="D2208" s="2">
        <v>600</v>
      </c>
      <c r="E2208" s="2">
        <v>500</v>
      </c>
      <c r="F2208" s="2">
        <v>1000</v>
      </c>
      <c r="G2208" s="2"/>
      <c r="H2208" s="2">
        <v>15000</v>
      </c>
      <c r="I2208" s="2">
        <v>3000</v>
      </c>
      <c r="J2208" s="2">
        <v>1000</v>
      </c>
      <c r="K2208" s="2">
        <v>1500</v>
      </c>
      <c r="L2208" s="2">
        <v>500</v>
      </c>
      <c r="M2208" s="2">
        <v>340</v>
      </c>
      <c r="N2208" s="2">
        <v>1310</v>
      </c>
      <c r="O2208" s="2">
        <v>310</v>
      </c>
      <c r="P2208" s="2">
        <v>520</v>
      </c>
      <c r="Q2208" s="2">
        <v>0</v>
      </c>
      <c r="R2208" s="2"/>
      <c r="S2208" s="2"/>
      <c r="T2208" s="2">
        <v>815</v>
      </c>
      <c r="U2208" s="2">
        <v>1724</v>
      </c>
      <c r="V2208" s="2">
        <v>1200</v>
      </c>
      <c r="W2208" s="2">
        <v>23</v>
      </c>
      <c r="X2208" s="2">
        <v>3000</v>
      </c>
    </row>
    <row r="2209" spans="1:25" ht="16.5" customHeight="1" x14ac:dyDescent="0.25">
      <c r="A2209" s="1" t="s">
        <v>724</v>
      </c>
      <c r="B2209" s="4" t="s">
        <v>1629</v>
      </c>
      <c r="C2209" s="4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>
        <v>350</v>
      </c>
      <c r="V2209" s="2">
        <v>2150</v>
      </c>
      <c r="W2209" s="2">
        <v>1000</v>
      </c>
      <c r="X2209" s="2">
        <v>500</v>
      </c>
    </row>
    <row r="2210" spans="1:25" ht="16.5" customHeight="1" x14ac:dyDescent="0.25">
      <c r="A2210" s="1" t="s">
        <v>724</v>
      </c>
      <c r="B2210" s="4" t="s">
        <v>716</v>
      </c>
      <c r="C2210" s="4"/>
      <c r="D2210" s="2">
        <v>5500</v>
      </c>
      <c r="E2210" s="2">
        <v>3800</v>
      </c>
      <c r="F2210" s="2">
        <v>9600</v>
      </c>
      <c r="G2210" s="2">
        <v>9500</v>
      </c>
      <c r="H2210" s="2">
        <v>6500</v>
      </c>
      <c r="I2210" s="2">
        <f>5000+4120</f>
        <v>9120</v>
      </c>
      <c r="J2210" s="2">
        <v>5584</v>
      </c>
      <c r="K2210" s="2">
        <v>17536</v>
      </c>
      <c r="L2210" s="2">
        <v>14070</v>
      </c>
      <c r="M2210" s="2">
        <v>24005</v>
      </c>
      <c r="N2210" s="2">
        <v>17717</v>
      </c>
      <c r="O2210" s="2">
        <v>20435</v>
      </c>
      <c r="P2210" s="2">
        <v>12830</v>
      </c>
      <c r="Q2210" s="2">
        <v>7700</v>
      </c>
      <c r="R2210" s="2">
        <v>18471</v>
      </c>
      <c r="S2210" s="2">
        <v>16500</v>
      </c>
      <c r="T2210" s="2">
        <v>25041</v>
      </c>
      <c r="U2210" s="2">
        <v>19749</v>
      </c>
      <c r="V2210" s="2">
        <v>17441</v>
      </c>
      <c r="W2210" s="2">
        <v>27631</v>
      </c>
      <c r="X2210" s="2">
        <v>14830</v>
      </c>
    </row>
    <row r="2211" spans="1:25" ht="16.5" customHeight="1" x14ac:dyDescent="0.25">
      <c r="A2211" s="1" t="s">
        <v>724</v>
      </c>
      <c r="B2211" s="4" t="s">
        <v>717</v>
      </c>
      <c r="C2211" s="4"/>
      <c r="D2211" s="2">
        <v>2560</v>
      </c>
      <c r="E2211" s="2">
        <v>800</v>
      </c>
      <c r="F2211" s="2">
        <v>500</v>
      </c>
      <c r="G2211" s="2">
        <v>1000</v>
      </c>
      <c r="H2211" s="2">
        <v>500</v>
      </c>
      <c r="I2211" s="2"/>
      <c r="J2211" s="2"/>
      <c r="K2211" s="2"/>
      <c r="L2211" s="2">
        <v>100</v>
      </c>
      <c r="M2211" s="2"/>
      <c r="N2211" s="2"/>
      <c r="O2211" s="2"/>
      <c r="P2211" s="2"/>
      <c r="Q2211" s="2">
        <v>0</v>
      </c>
      <c r="R2211" s="2"/>
      <c r="S2211" s="2"/>
      <c r="T2211" s="2"/>
      <c r="U2211" s="2"/>
      <c r="V2211" s="2"/>
      <c r="W2211" s="2"/>
      <c r="X2211" s="2"/>
    </row>
    <row r="2212" spans="1:25" ht="16.5" customHeight="1" x14ac:dyDescent="0.25">
      <c r="A2212" s="1" t="s">
        <v>724</v>
      </c>
      <c r="B2212" s="4" t="s">
        <v>718</v>
      </c>
      <c r="C2212" s="4"/>
      <c r="D2212" s="2">
        <v>15000</v>
      </c>
      <c r="E2212" s="2">
        <v>3000</v>
      </c>
      <c r="F2212" s="2">
        <v>13200</v>
      </c>
      <c r="G2212" s="2">
        <v>6000</v>
      </c>
      <c r="H2212" s="2">
        <v>11109</v>
      </c>
      <c r="I2212" s="2">
        <f>95000+26400</f>
        <v>121400</v>
      </c>
      <c r="J2212" s="2">
        <v>3400</v>
      </c>
      <c r="K2212" s="2">
        <v>19200</v>
      </c>
      <c r="L2212" s="2">
        <v>46042</v>
      </c>
      <c r="M2212" s="2">
        <v>28981</v>
      </c>
      <c r="N2212" s="2">
        <v>12781</v>
      </c>
      <c r="O2212" s="2">
        <v>20180</v>
      </c>
      <c r="P2212" s="2">
        <v>8350</v>
      </c>
      <c r="Q2212" s="2">
        <v>0</v>
      </c>
      <c r="R2212" s="2">
        <v>82</v>
      </c>
      <c r="S2212" s="2">
        <v>800</v>
      </c>
      <c r="T2212" s="2"/>
      <c r="U2212" s="2">
        <v>2275</v>
      </c>
      <c r="V2212" s="2"/>
      <c r="W2212" s="2"/>
      <c r="X2212" s="2">
        <v>401</v>
      </c>
    </row>
    <row r="2213" spans="1:25" ht="16.5" customHeight="1" x14ac:dyDescent="0.25">
      <c r="A2213" s="1" t="s">
        <v>724</v>
      </c>
      <c r="B2213" s="4" t="s">
        <v>2725</v>
      </c>
      <c r="C2213" s="4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  <c r="V2213" s="2"/>
      <c r="W2213" s="2">
        <v>70</v>
      </c>
      <c r="X2213" s="2">
        <v>3000</v>
      </c>
    </row>
    <row r="2214" spans="1:25" ht="16.5" customHeight="1" x14ac:dyDescent="0.25">
      <c r="A2214" s="1" t="s">
        <v>724</v>
      </c>
      <c r="B2214" s="5" t="s">
        <v>719</v>
      </c>
      <c r="C2214" s="5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>
        <v>115000</v>
      </c>
      <c r="O2214" s="2"/>
      <c r="P2214" s="2">
        <v>136300</v>
      </c>
      <c r="Q2214" s="2">
        <v>186300</v>
      </c>
      <c r="R2214" s="2">
        <v>15160</v>
      </c>
      <c r="S2214" s="2"/>
      <c r="T2214" s="2">
        <v>20000</v>
      </c>
      <c r="U2214" s="2"/>
      <c r="V2214" s="2"/>
      <c r="W2214" s="2"/>
      <c r="X2214" s="2"/>
    </row>
    <row r="2215" spans="1:25" ht="16.5" customHeight="1" x14ac:dyDescent="0.25">
      <c r="A2215" s="1" t="s">
        <v>724</v>
      </c>
      <c r="B2215" s="4" t="s">
        <v>10</v>
      </c>
      <c r="C2215" s="4"/>
      <c r="D2215" s="2">
        <v>12830</v>
      </c>
      <c r="E2215" s="2">
        <v>500</v>
      </c>
      <c r="F2215" s="2">
        <v>500</v>
      </c>
      <c r="G2215" s="2">
        <v>500</v>
      </c>
      <c r="H2215" s="2"/>
      <c r="I2215" s="2">
        <f>3000+10</f>
        <v>3010</v>
      </c>
      <c r="J2215" s="2">
        <v>17011</v>
      </c>
      <c r="K2215" s="2">
        <v>21000</v>
      </c>
      <c r="L2215" s="2">
        <v>199780</v>
      </c>
      <c r="M2215" s="2">
        <v>100733</v>
      </c>
      <c r="N2215" s="2">
        <v>30355</v>
      </c>
      <c r="O2215" s="2">
        <v>358110</v>
      </c>
      <c r="P2215" s="2">
        <v>100</v>
      </c>
      <c r="Q2215" s="2">
        <v>82405</v>
      </c>
      <c r="R2215" s="2">
        <v>3580</v>
      </c>
      <c r="S2215" s="2">
        <v>8000</v>
      </c>
      <c r="T2215" s="2"/>
      <c r="U2215" s="2">
        <v>50</v>
      </c>
      <c r="V2215" s="2">
        <v>249</v>
      </c>
      <c r="W2215" s="2">
        <v>40000</v>
      </c>
      <c r="X2215" s="2"/>
    </row>
    <row r="2216" spans="1:25" ht="16.5" customHeight="1" x14ac:dyDescent="0.25">
      <c r="A2216" s="1" t="s">
        <v>724</v>
      </c>
      <c r="B2216" s="4" t="s">
        <v>2726</v>
      </c>
      <c r="C2216" s="4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  <c r="V2216" s="2"/>
      <c r="W2216" s="2">
        <v>15000</v>
      </c>
      <c r="X2216" s="2"/>
    </row>
    <row r="2217" spans="1:25" ht="16.5" customHeight="1" x14ac:dyDescent="0.25">
      <c r="A2217" s="1" t="s">
        <v>724</v>
      </c>
      <c r="B2217" s="4" t="s">
        <v>720</v>
      </c>
      <c r="C2217" s="4"/>
      <c r="D2217" s="2">
        <v>200</v>
      </c>
      <c r="E2217" s="2">
        <v>500</v>
      </c>
      <c r="F2217" s="2">
        <v>500</v>
      </c>
      <c r="G2217" s="2">
        <v>1000</v>
      </c>
      <c r="H2217" s="2">
        <v>1000</v>
      </c>
      <c r="I2217" s="2"/>
      <c r="J2217" s="2"/>
      <c r="K2217" s="2"/>
      <c r="L2217" s="2"/>
      <c r="M2217" s="2"/>
      <c r="N2217" s="2"/>
      <c r="O2217" s="2"/>
      <c r="P2217" s="2"/>
      <c r="Q2217" s="2">
        <v>0</v>
      </c>
      <c r="R2217" s="2"/>
      <c r="S2217" s="2"/>
      <c r="T2217" s="2"/>
      <c r="U2217" s="2"/>
      <c r="V2217" s="2"/>
      <c r="W2217" s="2"/>
      <c r="X2217" s="2"/>
    </row>
    <row r="2218" spans="1:25" ht="16.5" customHeight="1" x14ac:dyDescent="0.25">
      <c r="A2218" s="1" t="s">
        <v>724</v>
      </c>
      <c r="B2218" s="4" t="s">
        <v>721</v>
      </c>
      <c r="C2218" s="4"/>
      <c r="D2218" s="2">
        <v>176085</v>
      </c>
      <c r="E2218" s="2">
        <v>191128</v>
      </c>
      <c r="F2218" s="2">
        <v>214205</v>
      </c>
      <c r="G2218" s="2">
        <v>163396</v>
      </c>
      <c r="H2218" s="2">
        <v>153478</v>
      </c>
      <c r="I2218" s="2">
        <v>172509</v>
      </c>
      <c r="J2218" s="2">
        <v>151781</v>
      </c>
      <c r="K2218" s="2">
        <v>327731</v>
      </c>
      <c r="L2218" s="2">
        <v>358129</v>
      </c>
      <c r="M2218" s="2">
        <v>236037</v>
      </c>
      <c r="N2218" s="2">
        <v>209779</v>
      </c>
      <c r="O2218" s="2">
        <v>82880</v>
      </c>
      <c r="P2218" s="2">
        <v>130395</v>
      </c>
      <c r="Q2218" s="2">
        <v>57957</v>
      </c>
      <c r="R2218" s="2">
        <v>78039</v>
      </c>
      <c r="S2218" s="2">
        <v>168932</v>
      </c>
      <c r="T2218" s="2">
        <v>95823</v>
      </c>
      <c r="U2218" s="2">
        <v>89323</v>
      </c>
      <c r="V2218" s="2">
        <v>36157</v>
      </c>
      <c r="W2218" s="2">
        <v>82388</v>
      </c>
      <c r="X2218" s="2">
        <v>35974</v>
      </c>
    </row>
    <row r="2219" spans="1:25" ht="16.5" customHeight="1" x14ac:dyDescent="0.25">
      <c r="A2219" s="1" t="s">
        <v>724</v>
      </c>
      <c r="B2219" s="4" t="s">
        <v>722</v>
      </c>
      <c r="C2219" s="4"/>
      <c r="D2219" s="2">
        <v>5400</v>
      </c>
      <c r="E2219" s="2">
        <v>250</v>
      </c>
      <c r="F2219" s="2">
        <v>3050</v>
      </c>
      <c r="G2219" s="2">
        <v>1000</v>
      </c>
      <c r="H2219" s="2">
        <v>1450</v>
      </c>
      <c r="I2219" s="2">
        <v>500</v>
      </c>
      <c r="J2219" s="2"/>
      <c r="K2219" s="2"/>
      <c r="L2219" s="2"/>
      <c r="M2219" s="2"/>
      <c r="N2219" s="2"/>
      <c r="O2219" s="2"/>
      <c r="P2219" s="2"/>
      <c r="Q2219" s="2">
        <v>0</v>
      </c>
      <c r="R2219" s="2"/>
      <c r="S2219" s="2"/>
      <c r="T2219" s="2"/>
      <c r="U2219" s="2"/>
      <c r="V2219" s="2"/>
      <c r="W2219" s="2"/>
      <c r="X2219" s="2"/>
    </row>
    <row r="2220" spans="1:25" ht="16.5" customHeight="1" x14ac:dyDescent="0.25">
      <c r="A2220" s="1" t="s">
        <v>724</v>
      </c>
      <c r="B2220" s="4" t="s">
        <v>172</v>
      </c>
      <c r="C2220" s="4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>
        <v>3200</v>
      </c>
      <c r="O2220" s="2"/>
      <c r="P2220" s="2">
        <v>7340</v>
      </c>
      <c r="Q2220" s="2">
        <v>500</v>
      </c>
      <c r="R2220" s="2">
        <v>649</v>
      </c>
      <c r="S2220" s="2">
        <v>5700</v>
      </c>
      <c r="T2220" s="2">
        <v>100</v>
      </c>
      <c r="U2220" s="2">
        <v>3435</v>
      </c>
      <c r="V2220" s="2">
        <v>10100</v>
      </c>
      <c r="W2220" s="2"/>
      <c r="X2220" s="2">
        <v>6500</v>
      </c>
    </row>
    <row r="2221" spans="1:25" ht="16.5" customHeight="1" x14ac:dyDescent="0.25">
      <c r="A2221" s="1" t="s">
        <v>724</v>
      </c>
      <c r="B2221" s="4" t="s">
        <v>2927</v>
      </c>
      <c r="C2221" s="4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  <c r="V2221" s="2"/>
      <c r="W2221" s="2"/>
      <c r="X2221" s="2">
        <v>700</v>
      </c>
    </row>
    <row r="2222" spans="1:25" ht="16.5" customHeight="1" x14ac:dyDescent="0.25">
      <c r="A2222" s="1" t="s">
        <v>724</v>
      </c>
      <c r="B2222" s="4" t="s">
        <v>723</v>
      </c>
      <c r="C2222" s="4"/>
      <c r="D2222" s="2">
        <v>6580</v>
      </c>
      <c r="E2222" s="2">
        <v>2700</v>
      </c>
      <c r="F2222" s="2">
        <v>1500</v>
      </c>
      <c r="G2222" s="2">
        <v>1565</v>
      </c>
      <c r="H2222" s="2">
        <v>1000</v>
      </c>
      <c r="I2222" s="2">
        <v>1600</v>
      </c>
      <c r="J2222" s="2"/>
      <c r="K2222" s="2">
        <v>100</v>
      </c>
      <c r="L2222" s="2">
        <v>4780</v>
      </c>
      <c r="M2222" s="2">
        <v>18422</v>
      </c>
      <c r="N2222" s="2">
        <v>332</v>
      </c>
      <c r="O2222" s="2">
        <v>99612</v>
      </c>
      <c r="P2222" s="2">
        <v>25000</v>
      </c>
      <c r="Q2222" s="2">
        <v>0</v>
      </c>
      <c r="R2222" s="2">
        <v>356882</v>
      </c>
      <c r="S2222" s="2"/>
      <c r="T2222" s="2"/>
      <c r="U2222" s="2"/>
      <c r="V2222" s="2"/>
      <c r="W2222" s="2">
        <v>3000</v>
      </c>
      <c r="X2222" s="2">
        <v>500</v>
      </c>
    </row>
    <row r="2223" spans="1:25" ht="16.5" customHeight="1" x14ac:dyDescent="0.25">
      <c r="A2223" s="7" t="s">
        <v>973</v>
      </c>
      <c r="B2223" s="7" t="s">
        <v>973</v>
      </c>
      <c r="C2223" s="7"/>
      <c r="D2223" s="9">
        <f t="shared" ref="D2223:T2223" ca="1" si="59">SUM(D2201:D2961)</f>
        <v>338156046</v>
      </c>
      <c r="E2223" s="9">
        <f t="shared" ca="1" si="59"/>
        <v>73757763</v>
      </c>
      <c r="F2223" s="9">
        <f t="shared" ca="1" si="59"/>
        <v>85713935</v>
      </c>
      <c r="G2223" s="9">
        <f t="shared" ca="1" si="59"/>
        <v>109298855</v>
      </c>
      <c r="H2223" s="9">
        <f t="shared" ca="1" si="59"/>
        <v>123452064</v>
      </c>
      <c r="I2223" s="9">
        <f t="shared" ca="1" si="59"/>
        <v>232534660</v>
      </c>
      <c r="J2223" s="9">
        <f t="shared" ca="1" si="59"/>
        <v>411474126</v>
      </c>
      <c r="K2223" s="9">
        <f t="shared" ca="1" si="59"/>
        <v>245915891</v>
      </c>
      <c r="L2223" s="9">
        <f t="shared" ca="1" si="59"/>
        <v>758862916</v>
      </c>
      <c r="M2223" s="9">
        <f t="shared" ca="1" si="59"/>
        <v>447534299</v>
      </c>
      <c r="N2223" s="9">
        <f t="shared" ca="1" si="59"/>
        <v>912190027</v>
      </c>
      <c r="O2223" s="9">
        <f t="shared" ca="1" si="59"/>
        <v>714207848</v>
      </c>
      <c r="P2223" s="9">
        <f t="shared" ca="1" si="59"/>
        <v>327361229</v>
      </c>
      <c r="Q2223" s="9">
        <f t="shared" ca="1" si="59"/>
        <v>153078766</v>
      </c>
      <c r="R2223" s="9">
        <f t="shared" ca="1" si="59"/>
        <v>456585482</v>
      </c>
      <c r="S2223" s="9">
        <f t="shared" ca="1" si="59"/>
        <v>360229545</v>
      </c>
      <c r="T2223" s="9">
        <f t="shared" ca="1" si="59"/>
        <v>469380477</v>
      </c>
      <c r="U2223" s="9">
        <f>SUM(U2201:U2222)</f>
        <v>2017377</v>
      </c>
      <c r="V2223" s="9">
        <f>SUM(V2201:V2222)</f>
        <v>1996212</v>
      </c>
      <c r="W2223" s="9">
        <f>SUM(W2201:W2222)</f>
        <v>2008091</v>
      </c>
      <c r="X2223" s="9">
        <f>SUM(X2201:X2222)</f>
        <v>1254279</v>
      </c>
      <c r="Y2223" s="6" t="s">
        <v>936</v>
      </c>
    </row>
    <row r="2224" spans="1:25" ht="16.5" customHeight="1" x14ac:dyDescent="0.25">
      <c r="A2224" s="1" t="s">
        <v>749</v>
      </c>
      <c r="B2224" s="4" t="s">
        <v>725</v>
      </c>
      <c r="C2224" s="4"/>
      <c r="D2224" s="2"/>
      <c r="E2224" s="2"/>
      <c r="F2224" s="2"/>
      <c r="G2224" s="2"/>
      <c r="H2224" s="2"/>
      <c r="I2224" s="2"/>
      <c r="J2224" s="2">
        <v>8000</v>
      </c>
      <c r="K2224" s="2"/>
      <c r="L2224" s="2"/>
      <c r="M2224" s="2"/>
      <c r="N2224" s="2"/>
      <c r="O2224" s="2"/>
      <c r="P2224" s="2"/>
      <c r="Q2224" s="2">
        <v>1500</v>
      </c>
      <c r="R2224" s="2"/>
      <c r="S2224" s="2"/>
      <c r="T2224" s="2"/>
      <c r="U2224" s="2"/>
      <c r="V2224" s="2"/>
      <c r="W2224" s="2">
        <v>2000</v>
      </c>
      <c r="X2224" s="2"/>
    </row>
    <row r="2225" spans="1:24" ht="16.5" customHeight="1" x14ac:dyDescent="0.25">
      <c r="A2225" s="1" t="s">
        <v>749</v>
      </c>
      <c r="B2225" s="4" t="s">
        <v>726</v>
      </c>
      <c r="C2225" s="4"/>
      <c r="D2225" s="2">
        <v>78618</v>
      </c>
      <c r="E2225" s="2">
        <v>6880</v>
      </c>
      <c r="F2225" s="2">
        <v>11270</v>
      </c>
      <c r="G2225" s="2">
        <v>7200</v>
      </c>
      <c r="H2225" s="2">
        <v>125060</v>
      </c>
      <c r="I2225" s="2">
        <v>188684</v>
      </c>
      <c r="J2225" s="2">
        <v>5106522</v>
      </c>
      <c r="K2225" s="2">
        <v>151259</v>
      </c>
      <c r="L2225" s="2">
        <v>7221013</v>
      </c>
      <c r="M2225" s="2">
        <v>1972585</v>
      </c>
      <c r="N2225" s="2">
        <v>1857431</v>
      </c>
      <c r="O2225" s="2">
        <v>1825</v>
      </c>
      <c r="P2225" s="2">
        <v>11109</v>
      </c>
      <c r="Q2225" s="2">
        <v>0</v>
      </c>
      <c r="R2225" s="2">
        <v>1931080</v>
      </c>
      <c r="S2225" s="2">
        <v>1348920</v>
      </c>
      <c r="T2225" s="2">
        <v>5338984</v>
      </c>
      <c r="U2225" s="2">
        <v>56020</v>
      </c>
      <c r="V2225" s="2">
        <v>910360</v>
      </c>
      <c r="W2225" s="2">
        <v>187077</v>
      </c>
      <c r="X2225" s="2">
        <v>134334</v>
      </c>
    </row>
    <row r="2226" spans="1:24" ht="16.5" customHeight="1" x14ac:dyDescent="0.25">
      <c r="A2226" s="1" t="s">
        <v>749</v>
      </c>
      <c r="B2226" s="4" t="s">
        <v>727</v>
      </c>
      <c r="C2226" s="4"/>
      <c r="D2226" s="2"/>
      <c r="E2226" s="2"/>
      <c r="F2226" s="2"/>
      <c r="G2226" s="2"/>
      <c r="H2226" s="2"/>
      <c r="I2226" s="2"/>
      <c r="J2226" s="2">
        <v>500000</v>
      </c>
      <c r="K2226" s="2"/>
      <c r="L2226" s="2">
        <v>3040000</v>
      </c>
      <c r="M2226" s="2">
        <v>1215000</v>
      </c>
      <c r="N2226" s="2">
        <v>1200350</v>
      </c>
      <c r="O2226" s="2">
        <v>10000</v>
      </c>
      <c r="P2226" s="2"/>
      <c r="Q2226" s="2">
        <v>0</v>
      </c>
      <c r="R2226" s="2">
        <v>2500000</v>
      </c>
      <c r="S2226" s="2">
        <v>1200497</v>
      </c>
      <c r="T2226" s="2">
        <v>4204353</v>
      </c>
      <c r="U2226" s="2">
        <v>289</v>
      </c>
      <c r="V2226" s="2">
        <v>1301798</v>
      </c>
      <c r="W2226" s="2">
        <v>310784</v>
      </c>
      <c r="X2226" s="2">
        <v>5750</v>
      </c>
    </row>
    <row r="2227" spans="1:24" ht="16.5" customHeight="1" x14ac:dyDescent="0.25">
      <c r="A2227" s="1" t="s">
        <v>749</v>
      </c>
      <c r="B2227" s="4" t="s">
        <v>401</v>
      </c>
      <c r="C2227" s="4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>
        <v>4000</v>
      </c>
      <c r="S2227" s="2">
        <v>2100</v>
      </c>
      <c r="T2227" s="2">
        <v>700</v>
      </c>
      <c r="U2227" s="2">
        <v>1510</v>
      </c>
      <c r="V2227" s="2">
        <v>1510</v>
      </c>
      <c r="W2227" s="2">
        <v>906</v>
      </c>
      <c r="X2227" s="2">
        <v>300</v>
      </c>
    </row>
    <row r="2228" spans="1:24" ht="16.5" customHeight="1" x14ac:dyDescent="0.25">
      <c r="A2228" s="1" t="s">
        <v>749</v>
      </c>
      <c r="B2228" s="4" t="s">
        <v>728</v>
      </c>
      <c r="C2228" s="4"/>
      <c r="D2228" s="2">
        <v>25911</v>
      </c>
      <c r="E2228" s="2">
        <v>7000</v>
      </c>
      <c r="F2228" s="2">
        <v>11000</v>
      </c>
      <c r="G2228" s="2"/>
      <c r="H2228" s="2"/>
      <c r="I2228" s="2"/>
      <c r="J2228" s="2"/>
      <c r="K2228" s="2"/>
      <c r="L2228" s="2">
        <v>4700</v>
      </c>
      <c r="M2228" s="2">
        <v>4300</v>
      </c>
      <c r="N2228" s="2">
        <v>4200</v>
      </c>
      <c r="O2228" s="2">
        <v>150</v>
      </c>
      <c r="P2228" s="2"/>
      <c r="Q2228" s="2">
        <v>0</v>
      </c>
      <c r="R2228" s="2"/>
      <c r="S2228" s="2"/>
      <c r="T2228" s="2"/>
      <c r="U2228" s="2"/>
      <c r="V2228" s="2"/>
      <c r="W2228" s="2"/>
      <c r="X2228" s="2"/>
    </row>
    <row r="2229" spans="1:24" ht="16.5" customHeight="1" x14ac:dyDescent="0.25">
      <c r="A2229" s="1" t="s">
        <v>749</v>
      </c>
      <c r="B2229" s="4" t="s">
        <v>729</v>
      </c>
      <c r="C2229" s="4"/>
      <c r="D2229" s="2"/>
      <c r="E2229" s="2"/>
      <c r="F2229" s="2"/>
      <c r="G2229" s="2"/>
      <c r="H2229" s="2"/>
      <c r="I2229" s="2"/>
      <c r="J2229" s="2">
        <v>1142</v>
      </c>
      <c r="K2229" s="2">
        <v>5568</v>
      </c>
      <c r="L2229" s="2">
        <v>14756</v>
      </c>
      <c r="M2229" s="2">
        <v>2189</v>
      </c>
      <c r="N2229" s="2"/>
      <c r="O2229" s="2"/>
      <c r="P2229" s="2"/>
      <c r="Q2229" s="2">
        <v>0</v>
      </c>
      <c r="R2229" s="2"/>
      <c r="S2229" s="2"/>
      <c r="T2229" s="2"/>
      <c r="U2229" s="2"/>
      <c r="V2229" s="2"/>
      <c r="W2229" s="2"/>
      <c r="X2229" s="2"/>
    </row>
    <row r="2230" spans="1:24" ht="16.5" customHeight="1" x14ac:dyDescent="0.25">
      <c r="A2230" s="1" t="s">
        <v>749</v>
      </c>
      <c r="B2230" s="4" t="s">
        <v>730</v>
      </c>
      <c r="C2230" s="4"/>
      <c r="D2230" s="2"/>
      <c r="E2230" s="2"/>
      <c r="F2230" s="2"/>
      <c r="G2230" s="2"/>
      <c r="H2230" s="2"/>
      <c r="I2230" s="2"/>
      <c r="J2230" s="2"/>
      <c r="K2230" s="2"/>
      <c r="L2230" s="2"/>
      <c r="M2230" s="2">
        <v>5800</v>
      </c>
      <c r="N2230" s="2"/>
      <c r="O2230" s="2"/>
      <c r="P2230" s="2"/>
      <c r="Q2230" s="2">
        <v>0</v>
      </c>
      <c r="R2230" s="2"/>
      <c r="S2230" s="2"/>
      <c r="T2230" s="2"/>
      <c r="U2230" s="2"/>
      <c r="V2230" s="2"/>
      <c r="W2230" s="2"/>
      <c r="X2230" s="2"/>
    </row>
    <row r="2231" spans="1:24" ht="16.5" customHeight="1" x14ac:dyDescent="0.25">
      <c r="A2231" s="1" t="s">
        <v>749</v>
      </c>
      <c r="B2231" s="4" t="s">
        <v>731</v>
      </c>
      <c r="C2231" s="4"/>
      <c r="D2231" s="2"/>
      <c r="E2231" s="2"/>
      <c r="F2231" s="2"/>
      <c r="G2231" s="2"/>
      <c r="H2231" s="2"/>
      <c r="I2231" s="2"/>
      <c r="J2231" s="2"/>
      <c r="K2231" s="2"/>
      <c r="L2231" s="2">
        <v>2660</v>
      </c>
      <c r="M2231" s="2">
        <v>1114</v>
      </c>
      <c r="N2231" s="2"/>
      <c r="O2231" s="2"/>
      <c r="P2231" s="2"/>
      <c r="Q2231" s="2">
        <v>0</v>
      </c>
      <c r="R2231" s="2"/>
      <c r="S2231" s="2">
        <v>462</v>
      </c>
      <c r="T2231" s="2">
        <v>504</v>
      </c>
      <c r="U2231" s="2">
        <v>384</v>
      </c>
      <c r="V2231" s="2">
        <v>290</v>
      </c>
      <c r="W2231" s="2">
        <v>287</v>
      </c>
      <c r="X2231" s="2">
        <v>254</v>
      </c>
    </row>
    <row r="2232" spans="1:24" ht="16.5" customHeight="1" x14ac:dyDescent="0.25">
      <c r="A2232" s="1" t="s">
        <v>749</v>
      </c>
      <c r="B2232" s="4" t="s">
        <v>732</v>
      </c>
      <c r="C2232" s="4"/>
      <c r="D2232" s="2">
        <v>2000</v>
      </c>
      <c r="E2232" s="2">
        <v>100</v>
      </c>
      <c r="F2232" s="2">
        <v>60</v>
      </c>
      <c r="G2232" s="2"/>
      <c r="H2232" s="2">
        <v>2000</v>
      </c>
      <c r="I2232" s="2"/>
      <c r="J2232" s="2"/>
      <c r="K2232" s="2"/>
      <c r="L2232" s="2"/>
      <c r="M2232" s="2"/>
      <c r="N2232" s="2"/>
      <c r="O2232" s="2"/>
      <c r="P2232" s="2"/>
      <c r="Q2232" s="2">
        <v>0</v>
      </c>
      <c r="R2232" s="2"/>
      <c r="S2232" s="2"/>
      <c r="T2232" s="2"/>
      <c r="U2232" s="2"/>
      <c r="V2232" s="2"/>
      <c r="W2232" s="2"/>
      <c r="X2232" s="2"/>
    </row>
    <row r="2233" spans="1:24" ht="16.5" customHeight="1" x14ac:dyDescent="0.25">
      <c r="A2233" s="1" t="s">
        <v>749</v>
      </c>
      <c r="B2233" s="4" t="s">
        <v>733</v>
      </c>
      <c r="C2233" s="4"/>
      <c r="D2233" s="2">
        <v>3688</v>
      </c>
      <c r="E2233" s="2">
        <v>910</v>
      </c>
      <c r="F2233" s="2">
        <v>939</v>
      </c>
      <c r="G2233" s="2">
        <v>30</v>
      </c>
      <c r="H2233" s="2">
        <v>2536</v>
      </c>
      <c r="I2233" s="2">
        <v>33</v>
      </c>
      <c r="J2233" s="2"/>
      <c r="K2233" s="2">
        <v>10506</v>
      </c>
      <c r="L2233" s="2">
        <v>332147</v>
      </c>
      <c r="M2233" s="2">
        <v>148119</v>
      </c>
      <c r="N2233" s="2">
        <v>4828</v>
      </c>
      <c r="O2233" s="2">
        <v>21000</v>
      </c>
      <c r="P2233" s="2">
        <v>31</v>
      </c>
      <c r="Q2233" s="2">
        <v>0</v>
      </c>
      <c r="R2233" s="2">
        <v>20000</v>
      </c>
      <c r="S2233" s="2">
        <v>70882</v>
      </c>
      <c r="T2233" s="2">
        <v>667</v>
      </c>
      <c r="U2233" s="2">
        <v>667</v>
      </c>
      <c r="V2233" s="2">
        <v>170</v>
      </c>
      <c r="W2233" s="2">
        <v>168</v>
      </c>
      <c r="X2233" s="2">
        <v>1085</v>
      </c>
    </row>
    <row r="2234" spans="1:24" ht="16.5" customHeight="1" x14ac:dyDescent="0.25">
      <c r="A2234" s="1" t="s">
        <v>749</v>
      </c>
      <c r="B2234" s="4" t="s">
        <v>1205</v>
      </c>
      <c r="C2234" s="4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  <c r="V2234" s="2"/>
      <c r="W2234" s="2"/>
      <c r="X2234" s="2">
        <v>100</v>
      </c>
    </row>
    <row r="2235" spans="1:24" ht="16.5" customHeight="1" x14ac:dyDescent="0.25">
      <c r="A2235" s="1" t="s">
        <v>749</v>
      </c>
      <c r="B2235" s="4" t="s">
        <v>734</v>
      </c>
      <c r="C2235" s="4"/>
      <c r="D2235" s="2">
        <v>20500</v>
      </c>
      <c r="E2235" s="2">
        <v>760</v>
      </c>
      <c r="F2235" s="2"/>
      <c r="G2235" s="2"/>
      <c r="H2235" s="2"/>
      <c r="I2235" s="2">
        <f>147</f>
        <v>147</v>
      </c>
      <c r="J2235" s="2">
        <v>700</v>
      </c>
      <c r="K2235" s="2">
        <v>805</v>
      </c>
      <c r="L2235" s="2">
        <v>5321</v>
      </c>
      <c r="M2235" s="2">
        <v>140</v>
      </c>
      <c r="N2235" s="2">
        <v>2496</v>
      </c>
      <c r="O2235" s="2"/>
      <c r="P2235" s="2">
        <v>100</v>
      </c>
      <c r="Q2235" s="2">
        <v>0</v>
      </c>
      <c r="R2235" s="2">
        <v>180</v>
      </c>
      <c r="S2235" s="2">
        <v>200</v>
      </c>
      <c r="T2235" s="2"/>
      <c r="U2235" s="2"/>
      <c r="V2235" s="2"/>
      <c r="W2235" s="2"/>
      <c r="X2235" s="2"/>
    </row>
    <row r="2236" spans="1:24" ht="16.5" customHeight="1" x14ac:dyDescent="0.25">
      <c r="A2236" s="1" t="s">
        <v>749</v>
      </c>
      <c r="B2236" s="4" t="s">
        <v>735</v>
      </c>
      <c r="C2236" s="4"/>
      <c r="D2236" s="2"/>
      <c r="E2236" s="2"/>
      <c r="F2236" s="2">
        <v>500</v>
      </c>
      <c r="G2236" s="2"/>
      <c r="H2236" s="2"/>
      <c r="I2236" s="2"/>
      <c r="J2236" s="2"/>
      <c r="K2236" s="2">
        <v>500</v>
      </c>
      <c r="L2236" s="2">
        <v>300</v>
      </c>
      <c r="M2236" s="2"/>
      <c r="N2236" s="2"/>
      <c r="O2236" s="2"/>
      <c r="P2236" s="2">
        <v>500</v>
      </c>
      <c r="Q2236" s="2">
        <v>0</v>
      </c>
      <c r="R2236" s="2">
        <v>200</v>
      </c>
      <c r="S2236" s="2">
        <v>150</v>
      </c>
      <c r="T2236" s="2">
        <v>50</v>
      </c>
      <c r="U2236" s="2"/>
      <c r="V2236" s="2"/>
      <c r="W2236" s="2"/>
      <c r="X2236" s="2"/>
    </row>
    <row r="2237" spans="1:24" ht="16.5" customHeight="1" x14ac:dyDescent="0.25">
      <c r="A2237" s="1" t="s">
        <v>749</v>
      </c>
      <c r="B2237" s="4" t="s">
        <v>736</v>
      </c>
      <c r="C2237" s="4"/>
      <c r="D2237" s="2">
        <v>48631</v>
      </c>
      <c r="E2237" s="2">
        <v>12084</v>
      </c>
      <c r="F2237" s="2">
        <v>22624</v>
      </c>
      <c r="G2237" s="2">
        <v>12800</v>
      </c>
      <c r="H2237" s="2">
        <v>9880</v>
      </c>
      <c r="I2237" s="2">
        <v>4114</v>
      </c>
      <c r="J2237" s="2">
        <v>115239</v>
      </c>
      <c r="K2237" s="2">
        <v>60159</v>
      </c>
      <c r="L2237" s="2">
        <v>494146</v>
      </c>
      <c r="M2237" s="2">
        <v>181968</v>
      </c>
      <c r="N2237" s="2">
        <v>30680</v>
      </c>
      <c r="O2237" s="2">
        <v>205000</v>
      </c>
      <c r="P2237" s="2">
        <v>9180</v>
      </c>
      <c r="Q2237" s="2">
        <v>0</v>
      </c>
      <c r="R2237" s="2">
        <v>27500</v>
      </c>
      <c r="S2237" s="2">
        <v>5125</v>
      </c>
      <c r="T2237" s="2">
        <v>5498</v>
      </c>
      <c r="U2237" s="2">
        <v>3514</v>
      </c>
      <c r="V2237" s="2">
        <v>5248</v>
      </c>
      <c r="W2237" s="2">
        <v>5264</v>
      </c>
      <c r="X2237" s="2">
        <v>1677</v>
      </c>
    </row>
    <row r="2238" spans="1:24" ht="16.5" customHeight="1" x14ac:dyDescent="0.25">
      <c r="A2238" s="1" t="s">
        <v>749</v>
      </c>
      <c r="B2238" s="4" t="s">
        <v>1465</v>
      </c>
      <c r="C2238" s="4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>
        <v>732</v>
      </c>
      <c r="T2238" s="2">
        <v>698</v>
      </c>
      <c r="U2238" s="2"/>
      <c r="V2238" s="2">
        <v>270</v>
      </c>
      <c r="W2238" s="2">
        <v>224</v>
      </c>
      <c r="X2238" s="2">
        <v>190</v>
      </c>
    </row>
    <row r="2239" spans="1:24" ht="16.5" customHeight="1" x14ac:dyDescent="0.25">
      <c r="A2239" s="1" t="s">
        <v>749</v>
      </c>
      <c r="B2239" s="4" t="s">
        <v>737</v>
      </c>
      <c r="C2239" s="4"/>
      <c r="D2239" s="2"/>
      <c r="E2239" s="2"/>
      <c r="F2239" s="2"/>
      <c r="G2239" s="2"/>
      <c r="H2239" s="2"/>
      <c r="I2239" s="2"/>
      <c r="J2239" s="2"/>
      <c r="K2239" s="2"/>
      <c r="L2239" s="2">
        <v>210000</v>
      </c>
      <c r="M2239" s="2">
        <v>15000</v>
      </c>
      <c r="N2239" s="2">
        <v>525</v>
      </c>
      <c r="O2239" s="2">
        <v>150000</v>
      </c>
      <c r="P2239" s="2"/>
      <c r="Q2239" s="2">
        <v>0</v>
      </c>
      <c r="R2239" s="2"/>
      <c r="S2239" s="2"/>
      <c r="T2239" s="2"/>
      <c r="U2239" s="2"/>
      <c r="V2239" s="2"/>
      <c r="W2239" s="2"/>
      <c r="X2239" s="2"/>
    </row>
    <row r="2240" spans="1:24" ht="16.5" customHeight="1" x14ac:dyDescent="0.25">
      <c r="A2240" s="1" t="s">
        <v>749</v>
      </c>
      <c r="B2240" s="4" t="s">
        <v>1466</v>
      </c>
      <c r="C2240" s="4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>
        <v>141</v>
      </c>
      <c r="T2240" s="2">
        <v>726</v>
      </c>
      <c r="U2240" s="2">
        <v>726</v>
      </c>
      <c r="V2240" s="2">
        <v>210</v>
      </c>
      <c r="W2240" s="2">
        <v>195</v>
      </c>
      <c r="X2240" s="2"/>
    </row>
    <row r="2241" spans="1:25" ht="16.5" customHeight="1" x14ac:dyDescent="0.25">
      <c r="A2241" s="1" t="s">
        <v>749</v>
      </c>
      <c r="B2241" s="4" t="s">
        <v>738</v>
      </c>
      <c r="C2241" s="4"/>
      <c r="D2241" s="2"/>
      <c r="E2241" s="2">
        <v>30000</v>
      </c>
      <c r="F2241" s="2"/>
      <c r="G2241" s="2"/>
      <c r="H2241" s="2"/>
      <c r="I2241" s="2"/>
      <c r="J2241" s="2">
        <v>6572</v>
      </c>
      <c r="K2241" s="2">
        <v>300</v>
      </c>
      <c r="L2241" s="2">
        <v>52675</v>
      </c>
      <c r="M2241" s="2">
        <v>2950</v>
      </c>
      <c r="N2241" s="2">
        <v>1000</v>
      </c>
      <c r="O2241" s="2">
        <v>130000</v>
      </c>
      <c r="P2241" s="2"/>
      <c r="Q2241" s="2">
        <v>0</v>
      </c>
      <c r="R2241" s="2">
        <v>17000</v>
      </c>
      <c r="S2241" s="4">
        <v>33000</v>
      </c>
      <c r="T2241" s="2">
        <v>3000</v>
      </c>
      <c r="U2241" s="2">
        <v>2000</v>
      </c>
      <c r="V2241" s="2">
        <v>5200</v>
      </c>
      <c r="W2241" s="2">
        <v>9000</v>
      </c>
      <c r="X2241" s="2">
        <v>2700</v>
      </c>
    </row>
    <row r="2242" spans="1:25" ht="16.5" customHeight="1" x14ac:dyDescent="0.25">
      <c r="A2242" s="1" t="s">
        <v>749</v>
      </c>
      <c r="B2242" s="4" t="s">
        <v>739</v>
      </c>
      <c r="C2242" s="4"/>
      <c r="D2242" s="2"/>
      <c r="E2242" s="2"/>
      <c r="F2242" s="2"/>
      <c r="G2242" s="2"/>
      <c r="H2242" s="2"/>
      <c r="I2242" s="2"/>
      <c r="J2242" s="2">
        <v>300000</v>
      </c>
      <c r="K2242" s="2">
        <v>97</v>
      </c>
      <c r="L2242" s="2">
        <v>1212557</v>
      </c>
      <c r="M2242" s="2">
        <v>615696</v>
      </c>
      <c r="N2242" s="2">
        <v>1600</v>
      </c>
      <c r="O2242" s="2">
        <v>26000</v>
      </c>
      <c r="P2242" s="2">
        <v>1000</v>
      </c>
      <c r="Q2242" s="2">
        <v>0</v>
      </c>
      <c r="R2242" s="2">
        <v>35000</v>
      </c>
      <c r="S2242" s="2">
        <v>40000</v>
      </c>
      <c r="T2242" s="2">
        <v>290</v>
      </c>
      <c r="U2242" s="2">
        <v>276</v>
      </c>
      <c r="V2242" s="2">
        <v>220</v>
      </c>
      <c r="W2242" s="2">
        <v>206</v>
      </c>
      <c r="X2242" s="2">
        <v>30000</v>
      </c>
    </row>
    <row r="2243" spans="1:25" ht="16.5" customHeight="1" x14ac:dyDescent="0.25">
      <c r="A2243" s="1" t="s">
        <v>749</v>
      </c>
      <c r="B2243" s="4" t="s">
        <v>740</v>
      </c>
      <c r="C2243" s="4"/>
      <c r="D2243" s="2">
        <v>11920</v>
      </c>
      <c r="E2243" s="2">
        <v>3472</v>
      </c>
      <c r="F2243" s="2">
        <v>2931</v>
      </c>
      <c r="G2243" s="2"/>
      <c r="H2243" s="2"/>
      <c r="I2243" s="2">
        <f>63</f>
        <v>63</v>
      </c>
      <c r="J2243" s="2">
        <v>50900</v>
      </c>
      <c r="K2243" s="2">
        <v>11876</v>
      </c>
      <c r="L2243" s="2">
        <v>302163</v>
      </c>
      <c r="M2243" s="2">
        <v>112668</v>
      </c>
      <c r="N2243" s="2">
        <v>14050</v>
      </c>
      <c r="O2243" s="2">
        <v>51000</v>
      </c>
      <c r="P2243" s="2">
        <v>3008</v>
      </c>
      <c r="Q2243" s="2">
        <v>0</v>
      </c>
      <c r="R2243" s="2">
        <v>20000</v>
      </c>
      <c r="S2243" s="2"/>
      <c r="T2243" s="2">
        <v>564</v>
      </c>
      <c r="U2243" s="2">
        <v>570</v>
      </c>
      <c r="V2243" s="2">
        <v>1450</v>
      </c>
      <c r="W2243" s="2">
        <v>2054</v>
      </c>
      <c r="X2243" s="2">
        <v>45</v>
      </c>
    </row>
    <row r="2244" spans="1:25" ht="16.5" customHeight="1" x14ac:dyDescent="0.25">
      <c r="A2244" s="1" t="s">
        <v>749</v>
      </c>
      <c r="B2244" s="4" t="s">
        <v>741</v>
      </c>
      <c r="C2244" s="4"/>
      <c r="D2244" s="2"/>
      <c r="E2244" s="2">
        <v>5000</v>
      </c>
      <c r="F2244" s="2">
        <v>80</v>
      </c>
      <c r="G2244" s="2">
        <v>80</v>
      </c>
      <c r="H2244" s="2"/>
      <c r="I2244" s="2"/>
      <c r="J2244" s="2"/>
      <c r="K2244" s="2"/>
      <c r="L2244" s="2">
        <v>212779</v>
      </c>
      <c r="M2244" s="2"/>
      <c r="N2244" s="2"/>
      <c r="O2244" s="2"/>
      <c r="P2244" s="2"/>
      <c r="Q2244" s="2">
        <v>0</v>
      </c>
      <c r="R2244" s="2">
        <v>60000</v>
      </c>
      <c r="S2244" s="2"/>
      <c r="T2244" s="2">
        <v>80</v>
      </c>
      <c r="U2244" s="2"/>
      <c r="V2244" s="2">
        <v>10000</v>
      </c>
      <c r="W2244" s="2"/>
      <c r="X2244" s="2"/>
    </row>
    <row r="2245" spans="1:25" ht="16.5" customHeight="1" x14ac:dyDescent="0.25">
      <c r="A2245" s="1" t="s">
        <v>749</v>
      </c>
      <c r="B2245" s="4" t="s">
        <v>742</v>
      </c>
      <c r="C2245" s="4"/>
      <c r="D2245" s="2">
        <v>24043</v>
      </c>
      <c r="E2245" s="2">
        <v>23500</v>
      </c>
      <c r="F2245" s="2">
        <v>1070</v>
      </c>
      <c r="G2245" s="2">
        <v>4070</v>
      </c>
      <c r="H2245" s="2">
        <v>16211</v>
      </c>
      <c r="I2245" s="2">
        <v>45530</v>
      </c>
      <c r="J2245" s="2">
        <v>22050</v>
      </c>
      <c r="K2245" s="2">
        <v>7384</v>
      </c>
      <c r="L2245" s="2"/>
      <c r="M2245" s="2">
        <v>60650</v>
      </c>
      <c r="N2245" s="2">
        <v>21700</v>
      </c>
      <c r="O2245" s="2">
        <v>32500</v>
      </c>
      <c r="P2245" s="2"/>
      <c r="Q2245" s="2">
        <v>0</v>
      </c>
      <c r="R2245" s="2">
        <v>21490</v>
      </c>
      <c r="S2245" s="2"/>
      <c r="T2245" s="2">
        <v>28250</v>
      </c>
      <c r="U2245" s="2">
        <v>680</v>
      </c>
      <c r="V2245" s="2">
        <v>1600</v>
      </c>
      <c r="W2245" s="2">
        <v>3420</v>
      </c>
      <c r="X2245" s="2">
        <v>9100</v>
      </c>
    </row>
    <row r="2246" spans="1:25" ht="16.5" customHeight="1" x14ac:dyDescent="0.25">
      <c r="A2246" s="1" t="s">
        <v>749</v>
      </c>
      <c r="B2246" s="4" t="s">
        <v>743</v>
      </c>
      <c r="C2246" s="4"/>
      <c r="D2246" s="2">
        <v>20000</v>
      </c>
      <c r="E2246" s="2">
        <v>8000</v>
      </c>
      <c r="F2246" s="2">
        <v>10000</v>
      </c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>
        <v>0</v>
      </c>
      <c r="R2246" s="2"/>
      <c r="S2246" s="2"/>
      <c r="T2246" s="2"/>
      <c r="U2246" s="2"/>
      <c r="V2246" s="2"/>
      <c r="W2246" s="2"/>
      <c r="X2246" s="2"/>
    </row>
    <row r="2247" spans="1:25" ht="16.5" customHeight="1" x14ac:dyDescent="0.25">
      <c r="A2247" s="1" t="s">
        <v>749</v>
      </c>
      <c r="B2247" s="4" t="s">
        <v>744</v>
      </c>
      <c r="C2247" s="4"/>
      <c r="D2247" s="2">
        <v>991</v>
      </c>
      <c r="E2247" s="2">
        <v>450</v>
      </c>
      <c r="F2247" s="2">
        <v>465</v>
      </c>
      <c r="G2247" s="2">
        <v>60</v>
      </c>
      <c r="H2247" s="2">
        <v>85</v>
      </c>
      <c r="I2247" s="2">
        <v>173</v>
      </c>
      <c r="J2247" s="2">
        <v>160</v>
      </c>
      <c r="K2247" s="2">
        <v>1600</v>
      </c>
      <c r="L2247" s="2">
        <v>39143</v>
      </c>
      <c r="M2247" s="2">
        <v>13235</v>
      </c>
      <c r="N2247" s="2"/>
      <c r="O2247" s="2"/>
      <c r="P2247" s="2"/>
      <c r="Q2247" s="2">
        <v>0</v>
      </c>
      <c r="R2247" s="2">
        <v>300</v>
      </c>
      <c r="S2247" s="2"/>
      <c r="T2247" s="2"/>
      <c r="U2247" s="2"/>
      <c r="V2247" s="2">
        <v>420</v>
      </c>
      <c r="W2247" s="2">
        <v>200</v>
      </c>
      <c r="X2247" s="2">
        <v>300</v>
      </c>
    </row>
    <row r="2248" spans="1:25" ht="16.5" customHeight="1" x14ac:dyDescent="0.25">
      <c r="A2248" s="1" t="s">
        <v>749</v>
      </c>
      <c r="B2248" s="4" t="s">
        <v>10</v>
      </c>
      <c r="C2248" s="4"/>
      <c r="D2248" s="2">
        <v>30945</v>
      </c>
      <c r="E2248" s="2">
        <v>3500</v>
      </c>
      <c r="F2248" s="2"/>
      <c r="G2248" s="2"/>
      <c r="H2248" s="2"/>
      <c r="I2248" s="2">
        <f>1000</f>
        <v>1000</v>
      </c>
      <c r="J2248" s="2"/>
      <c r="K2248" s="2">
        <v>110</v>
      </c>
      <c r="L2248" s="2">
        <v>17690</v>
      </c>
      <c r="M2248" s="2">
        <v>11615</v>
      </c>
      <c r="N2248" s="2">
        <v>1941</v>
      </c>
      <c r="O2248" s="2">
        <v>4500</v>
      </c>
      <c r="P2248" s="2">
        <v>600</v>
      </c>
      <c r="Q2248" s="2">
        <v>2835</v>
      </c>
      <c r="R2248" s="2">
        <v>3200</v>
      </c>
      <c r="S2248" s="2"/>
      <c r="T2248" s="2">
        <v>3040</v>
      </c>
      <c r="U2248" s="2"/>
      <c r="V2248" s="2">
        <v>200</v>
      </c>
      <c r="W2248" s="2">
        <v>40</v>
      </c>
      <c r="X2248" s="2"/>
    </row>
    <row r="2249" spans="1:25" ht="16.5" customHeight="1" x14ac:dyDescent="0.25">
      <c r="A2249" s="1" t="s">
        <v>749</v>
      </c>
      <c r="B2249" s="4" t="s">
        <v>745</v>
      </c>
      <c r="C2249" s="4"/>
      <c r="D2249" s="2">
        <v>1320</v>
      </c>
      <c r="E2249" s="2"/>
      <c r="F2249" s="2"/>
      <c r="G2249" s="2"/>
      <c r="H2249" s="2"/>
      <c r="I2249" s="2"/>
      <c r="J2249" s="2"/>
      <c r="K2249" s="2">
        <v>892</v>
      </c>
      <c r="L2249" s="2">
        <v>1100</v>
      </c>
      <c r="M2249" s="2"/>
      <c r="N2249" s="2"/>
      <c r="O2249" s="2"/>
      <c r="P2249" s="2"/>
      <c r="Q2249" s="2">
        <v>0</v>
      </c>
      <c r="R2249" s="2"/>
      <c r="S2249" s="2"/>
      <c r="T2249" s="2"/>
      <c r="U2249" s="2"/>
      <c r="V2249" s="2"/>
      <c r="W2249" s="2"/>
      <c r="X2249" s="2"/>
    </row>
    <row r="2250" spans="1:25" ht="16.5" customHeight="1" x14ac:dyDescent="0.25">
      <c r="A2250" s="1" t="s">
        <v>749</v>
      </c>
      <c r="B2250" s="4" t="s">
        <v>746</v>
      </c>
      <c r="C2250" s="4"/>
      <c r="D2250" s="2">
        <v>44225</v>
      </c>
      <c r="E2250" s="2">
        <v>1597</v>
      </c>
      <c r="F2250" s="2">
        <v>6500</v>
      </c>
      <c r="G2250" s="2">
        <v>1000</v>
      </c>
      <c r="H2250" s="2">
        <v>70000</v>
      </c>
      <c r="I2250" s="2">
        <v>13432</v>
      </c>
      <c r="J2250" s="2"/>
      <c r="K2250" s="2">
        <v>7210</v>
      </c>
      <c r="L2250" s="2">
        <v>378675</v>
      </c>
      <c r="M2250" s="2">
        <v>119040</v>
      </c>
      <c r="N2250" s="2">
        <v>24030</v>
      </c>
      <c r="O2250" s="2">
        <v>7000</v>
      </c>
      <c r="P2250" s="2">
        <v>7120</v>
      </c>
      <c r="Q2250" s="2">
        <v>108</v>
      </c>
      <c r="R2250" s="2">
        <v>20103</v>
      </c>
      <c r="S2250" s="2"/>
      <c r="T2250" s="2">
        <v>30000</v>
      </c>
      <c r="U2250" s="2">
        <v>300</v>
      </c>
      <c r="V2250" s="2">
        <v>300</v>
      </c>
      <c r="W2250" s="2">
        <v>2000</v>
      </c>
      <c r="X2250" s="2">
        <v>1390</v>
      </c>
    </row>
    <row r="2251" spans="1:25" ht="16.5" customHeight="1" x14ac:dyDescent="0.25">
      <c r="A2251" s="1" t="s">
        <v>749</v>
      </c>
      <c r="B2251" s="4" t="s">
        <v>747</v>
      </c>
      <c r="C2251" s="4"/>
      <c r="D2251" s="2">
        <v>2700</v>
      </c>
      <c r="E2251" s="2"/>
      <c r="F2251" s="2">
        <v>2000</v>
      </c>
      <c r="G2251" s="2"/>
      <c r="H2251" s="2">
        <v>2500</v>
      </c>
      <c r="I2251" s="2"/>
      <c r="J2251" s="2"/>
      <c r="K2251" s="2"/>
      <c r="L2251" s="2"/>
      <c r="M2251" s="2"/>
      <c r="N2251" s="2"/>
      <c r="O2251" s="2"/>
      <c r="P2251" s="2"/>
      <c r="Q2251" s="2">
        <v>50</v>
      </c>
      <c r="R2251" s="2">
        <v>50</v>
      </c>
      <c r="S2251" s="2"/>
      <c r="T2251" s="2"/>
      <c r="U2251" s="2"/>
      <c r="V2251" s="2"/>
      <c r="W2251" s="2"/>
      <c r="X2251" s="2"/>
    </row>
    <row r="2252" spans="1:25" ht="16.5" customHeight="1" x14ac:dyDescent="0.25">
      <c r="A2252" s="1" t="s">
        <v>749</v>
      </c>
      <c r="B2252" s="4" t="s">
        <v>748</v>
      </c>
      <c r="C2252" s="4"/>
      <c r="D2252" s="2">
        <v>48500</v>
      </c>
      <c r="E2252" s="2">
        <v>32220</v>
      </c>
      <c r="F2252" s="2">
        <v>36005</v>
      </c>
      <c r="G2252" s="2">
        <v>28330</v>
      </c>
      <c r="H2252" s="2">
        <v>55618</v>
      </c>
      <c r="I2252" s="2">
        <v>69052</v>
      </c>
      <c r="J2252" s="2">
        <v>17962</v>
      </c>
      <c r="K2252" s="2">
        <v>16023</v>
      </c>
      <c r="L2252" s="2">
        <v>26261</v>
      </c>
      <c r="M2252" s="2">
        <v>31069</v>
      </c>
      <c r="N2252" s="2">
        <v>21039</v>
      </c>
      <c r="O2252" s="2">
        <v>20050</v>
      </c>
      <c r="P2252" s="2">
        <v>35130</v>
      </c>
      <c r="Q2252" s="2">
        <v>0</v>
      </c>
      <c r="R2252" s="2">
        <v>40294</v>
      </c>
      <c r="S2252" s="2"/>
      <c r="T2252" s="2">
        <v>39660</v>
      </c>
      <c r="U2252" s="2">
        <v>19426</v>
      </c>
      <c r="V2252" s="2">
        <v>47676</v>
      </c>
      <c r="W2252" s="2">
        <v>46745</v>
      </c>
      <c r="X2252" s="2">
        <v>6949</v>
      </c>
    </row>
    <row r="2253" spans="1:25" ht="16.5" customHeight="1" x14ac:dyDescent="0.25">
      <c r="A2253" s="7" t="s">
        <v>1894</v>
      </c>
      <c r="B2253" s="7" t="s">
        <v>974</v>
      </c>
      <c r="C2253" s="7"/>
      <c r="D2253" s="9">
        <f t="shared" ref="D2253:U2253" si="60">SUM(D2230:D2252)</f>
        <v>259463</v>
      </c>
      <c r="E2253" s="9">
        <f t="shared" si="60"/>
        <v>121593</v>
      </c>
      <c r="F2253" s="9">
        <f t="shared" si="60"/>
        <v>83174</v>
      </c>
      <c r="G2253" s="9">
        <f t="shared" si="60"/>
        <v>46370</v>
      </c>
      <c r="H2253" s="9">
        <f t="shared" si="60"/>
        <v>158830</v>
      </c>
      <c r="I2253" s="9">
        <f t="shared" si="60"/>
        <v>133544</v>
      </c>
      <c r="J2253" s="9">
        <f>SUM(J2224:J2252)</f>
        <v>6129247</v>
      </c>
      <c r="K2253" s="9">
        <f>SUM(K2224:K2252)</f>
        <v>274289</v>
      </c>
      <c r="L2253" s="9">
        <f>SUM(L2224:L2252)</f>
        <v>13568086</v>
      </c>
      <c r="M2253" s="9">
        <f>SUM(M2224:M2252)</f>
        <v>4513138</v>
      </c>
      <c r="N2253" s="9">
        <f t="shared" si="60"/>
        <v>123889</v>
      </c>
      <c r="O2253" s="9">
        <f t="shared" si="60"/>
        <v>647050</v>
      </c>
      <c r="P2253" s="9">
        <f t="shared" si="60"/>
        <v>56669</v>
      </c>
      <c r="Q2253" s="9">
        <f>SUM(Q2224:Q2252)</f>
        <v>4493</v>
      </c>
      <c r="R2253" s="9">
        <f t="shared" si="60"/>
        <v>265317</v>
      </c>
      <c r="S2253" s="9">
        <f t="shared" si="60"/>
        <v>150692</v>
      </c>
      <c r="T2253" s="9">
        <f t="shared" si="60"/>
        <v>113027</v>
      </c>
      <c r="U2253" s="9">
        <f t="shared" si="60"/>
        <v>28543</v>
      </c>
      <c r="V2253" s="9">
        <f>SUM(V2224:V2252)</f>
        <v>2286922</v>
      </c>
      <c r="W2253" s="9">
        <f>SUM(W2224:W2252)</f>
        <v>570570</v>
      </c>
      <c r="X2253" s="9">
        <f>SUM(X2224:X2252)</f>
        <v>194174</v>
      </c>
      <c r="Y2253" s="6" t="s">
        <v>936</v>
      </c>
    </row>
    <row r="2254" spans="1:25" ht="16.5" customHeight="1" x14ac:dyDescent="0.25">
      <c r="A2254" s="1" t="s">
        <v>766</v>
      </c>
      <c r="B2254" s="4" t="s">
        <v>753</v>
      </c>
      <c r="C2254" s="4"/>
      <c r="D2254" s="2">
        <v>11297</v>
      </c>
      <c r="E2254" s="2">
        <v>15799</v>
      </c>
      <c r="F2254" s="2">
        <v>17980</v>
      </c>
      <c r="G2254" s="2">
        <v>6317</v>
      </c>
      <c r="H2254" s="2">
        <v>14246</v>
      </c>
      <c r="I2254" s="2">
        <v>32021</v>
      </c>
      <c r="J2254" s="2">
        <v>4200</v>
      </c>
      <c r="K2254" s="2">
        <v>4312</v>
      </c>
      <c r="L2254" s="2">
        <v>9904</v>
      </c>
      <c r="M2254" s="2">
        <v>3286</v>
      </c>
      <c r="N2254" s="2">
        <v>6542</v>
      </c>
      <c r="O2254" s="2">
        <v>8128</v>
      </c>
      <c r="P2254" s="2">
        <v>4500</v>
      </c>
      <c r="Q2254" s="2">
        <v>3000</v>
      </c>
      <c r="R2254" s="2">
        <v>5984</v>
      </c>
      <c r="S2254" s="2">
        <v>5580</v>
      </c>
      <c r="T2254" s="2">
        <v>8632</v>
      </c>
      <c r="U2254" s="2">
        <v>8607</v>
      </c>
      <c r="V2254" s="2">
        <v>12477</v>
      </c>
      <c r="W2254" s="2">
        <v>10511</v>
      </c>
      <c r="X2254" s="2">
        <v>2692</v>
      </c>
    </row>
    <row r="2255" spans="1:25" ht="16.5" customHeight="1" x14ac:dyDescent="0.25">
      <c r="A2255" s="1" t="s">
        <v>766</v>
      </c>
      <c r="B2255" s="4" t="s">
        <v>1467</v>
      </c>
      <c r="C2255" s="4"/>
      <c r="D2255" s="2"/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>
        <v>20</v>
      </c>
      <c r="U2255" s="2"/>
      <c r="V2255" s="2"/>
      <c r="W2255" s="2"/>
      <c r="X2255" s="2">
        <v>25</v>
      </c>
    </row>
    <row r="2256" spans="1:25" ht="16.5" customHeight="1" x14ac:dyDescent="0.25">
      <c r="A2256" s="1" t="s">
        <v>766</v>
      </c>
      <c r="B2256" s="4" t="s">
        <v>1468</v>
      </c>
      <c r="C2256" s="4"/>
      <c r="D2256" s="2"/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>
        <v>57</v>
      </c>
      <c r="U2256" s="2"/>
      <c r="V2256" s="2"/>
      <c r="W2256" s="2"/>
      <c r="X2256" s="2"/>
    </row>
    <row r="2257" spans="1:26" ht="16.5" customHeight="1" x14ac:dyDescent="0.25">
      <c r="A2257" s="1" t="s">
        <v>766</v>
      </c>
      <c r="B2257" s="4" t="s">
        <v>754</v>
      </c>
      <c r="C2257" s="4"/>
      <c r="D2257" s="2">
        <v>15</v>
      </c>
      <c r="E2257" s="2">
        <v>9040</v>
      </c>
      <c r="F2257" s="2">
        <v>4500</v>
      </c>
      <c r="G2257" s="2">
        <v>2550</v>
      </c>
      <c r="H2257" s="2">
        <v>5626</v>
      </c>
      <c r="I2257" s="2">
        <v>6743</v>
      </c>
      <c r="J2257" s="2"/>
      <c r="K2257" s="2">
        <v>3067</v>
      </c>
      <c r="L2257" s="2">
        <v>2822</v>
      </c>
      <c r="M2257" s="2">
        <v>2038</v>
      </c>
      <c r="N2257" s="2"/>
      <c r="O2257" s="2"/>
      <c r="P2257" s="2">
        <v>2835</v>
      </c>
      <c r="Q2257" s="2">
        <v>33</v>
      </c>
      <c r="R2257" s="2">
        <v>4409</v>
      </c>
      <c r="S2257" s="2">
        <v>2773</v>
      </c>
      <c r="T2257" s="2">
        <v>3160</v>
      </c>
      <c r="U2257" s="2">
        <v>6910</v>
      </c>
      <c r="V2257" s="2">
        <v>13144</v>
      </c>
      <c r="W2257" s="2">
        <v>13863</v>
      </c>
      <c r="X2257" s="2">
        <v>9011</v>
      </c>
    </row>
    <row r="2258" spans="1:26" ht="16.5" customHeight="1" x14ac:dyDescent="0.25">
      <c r="A2258" s="1" t="s">
        <v>766</v>
      </c>
      <c r="B2258" s="4" t="s">
        <v>573</v>
      </c>
      <c r="C2258" s="4"/>
      <c r="D2258" s="2">
        <v>11933</v>
      </c>
      <c r="E2258" s="2">
        <v>8550</v>
      </c>
      <c r="F2258" s="2">
        <v>12900</v>
      </c>
      <c r="G2258" s="2">
        <v>4700</v>
      </c>
      <c r="H2258" s="2">
        <v>15773</v>
      </c>
      <c r="I2258" s="2">
        <v>14412</v>
      </c>
      <c r="J2258" s="2">
        <v>1000</v>
      </c>
      <c r="K2258" s="2">
        <v>8627</v>
      </c>
      <c r="L2258" s="2">
        <v>10176</v>
      </c>
      <c r="M2258" s="2">
        <v>5594</v>
      </c>
      <c r="N2258" s="2">
        <v>80</v>
      </c>
      <c r="O2258" s="2">
        <v>13274</v>
      </c>
      <c r="P2258" s="2">
        <v>8650</v>
      </c>
      <c r="Q2258" s="2">
        <v>5000</v>
      </c>
      <c r="R2258" s="2">
        <v>5568</v>
      </c>
      <c r="S2258" s="2">
        <v>9245</v>
      </c>
      <c r="T2258" s="2">
        <v>10630</v>
      </c>
      <c r="U2258" s="2">
        <v>15100</v>
      </c>
      <c r="V2258" s="2">
        <v>19614</v>
      </c>
      <c r="W2258" s="2">
        <v>20649</v>
      </c>
      <c r="X2258" s="2">
        <v>6140</v>
      </c>
    </row>
    <row r="2259" spans="1:26" ht="16.5" customHeight="1" x14ac:dyDescent="0.25">
      <c r="A2259" s="1" t="s">
        <v>766</v>
      </c>
      <c r="B2259" s="4" t="s">
        <v>1205</v>
      </c>
      <c r="C2259" s="4"/>
      <c r="D2259" s="2"/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>
        <v>500</v>
      </c>
      <c r="U2259" s="2">
        <v>400</v>
      </c>
      <c r="V2259" s="2"/>
      <c r="W2259" s="2"/>
      <c r="X2259" s="2">
        <v>1000</v>
      </c>
    </row>
    <row r="2260" spans="1:26" s="43" customFormat="1" ht="16.5" customHeight="1" x14ac:dyDescent="0.25">
      <c r="A2260" s="3" t="s">
        <v>766</v>
      </c>
      <c r="B2260" s="5" t="s">
        <v>756</v>
      </c>
      <c r="C2260" s="5"/>
      <c r="D2260" s="10">
        <v>26892</v>
      </c>
      <c r="E2260" s="10">
        <v>35399</v>
      </c>
      <c r="F2260" s="10">
        <v>16000</v>
      </c>
      <c r="G2260" s="10">
        <v>20226</v>
      </c>
      <c r="H2260" s="10">
        <v>34296</v>
      </c>
      <c r="I2260" s="10">
        <v>198070</v>
      </c>
      <c r="J2260" s="10">
        <v>7330</v>
      </c>
      <c r="K2260" s="10">
        <v>70758</v>
      </c>
      <c r="L2260" s="10">
        <v>106316</v>
      </c>
      <c r="M2260" s="10">
        <v>128236</v>
      </c>
      <c r="N2260" s="10">
        <v>182071</v>
      </c>
      <c r="O2260" s="10">
        <v>18164</v>
      </c>
      <c r="P2260" s="10">
        <v>10824</v>
      </c>
      <c r="Q2260" s="10">
        <v>41536</v>
      </c>
      <c r="R2260" s="10">
        <v>100113</v>
      </c>
      <c r="S2260" s="10">
        <v>367495</v>
      </c>
      <c r="T2260" s="10">
        <v>111978</v>
      </c>
      <c r="U2260" s="10">
        <v>256492</v>
      </c>
      <c r="V2260" s="10">
        <v>289934</v>
      </c>
      <c r="W2260" s="10">
        <v>211968</v>
      </c>
      <c r="X2260" s="10">
        <v>120038</v>
      </c>
    </row>
    <row r="2261" spans="1:26" s="43" customFormat="1" ht="16.5" customHeight="1" x14ac:dyDescent="0.25">
      <c r="A2261" s="3" t="s">
        <v>766</v>
      </c>
      <c r="B2261" s="5" t="s">
        <v>757</v>
      </c>
      <c r="C2261" s="5"/>
      <c r="D2261" s="10">
        <v>132</v>
      </c>
      <c r="E2261" s="10">
        <v>5900</v>
      </c>
      <c r="F2261" s="10"/>
      <c r="G2261" s="10"/>
      <c r="H2261" s="10">
        <v>88</v>
      </c>
      <c r="I2261" s="10">
        <f>22317+7000</f>
        <v>29317</v>
      </c>
      <c r="J2261" s="10"/>
      <c r="K2261" s="10">
        <v>10666</v>
      </c>
      <c r="L2261" s="10">
        <v>24109</v>
      </c>
      <c r="M2261" s="10">
        <v>71704</v>
      </c>
      <c r="N2261" s="10">
        <v>5163</v>
      </c>
      <c r="O2261" s="10"/>
      <c r="P2261" s="10"/>
      <c r="Q2261" s="10">
        <v>0</v>
      </c>
      <c r="R2261" s="10">
        <v>13357</v>
      </c>
      <c r="S2261" s="10">
        <v>10816</v>
      </c>
      <c r="T2261" s="10">
        <v>5230</v>
      </c>
      <c r="U2261" s="10">
        <v>54922</v>
      </c>
      <c r="V2261" s="10">
        <v>55218</v>
      </c>
      <c r="W2261" s="10">
        <v>9144</v>
      </c>
      <c r="X2261" s="10">
        <v>23959</v>
      </c>
    </row>
    <row r="2262" spans="1:26" ht="16.5" customHeight="1" x14ac:dyDescent="0.25">
      <c r="A2262" s="1" t="s">
        <v>766</v>
      </c>
      <c r="B2262" s="4" t="s">
        <v>758</v>
      </c>
      <c r="C2262" s="4"/>
      <c r="D2262" s="2"/>
      <c r="E2262" s="2"/>
      <c r="F2262" s="2"/>
      <c r="G2262" s="2"/>
      <c r="H2262" s="2"/>
      <c r="I2262" s="2"/>
      <c r="J2262" s="2"/>
      <c r="K2262" s="2"/>
      <c r="L2262" s="2"/>
      <c r="M2262" s="2"/>
      <c r="N2262" s="2">
        <v>210</v>
      </c>
      <c r="O2262" s="2"/>
      <c r="P2262" s="2"/>
      <c r="Q2262" s="2">
        <v>0</v>
      </c>
      <c r="R2262" s="2"/>
      <c r="S2262" s="2"/>
      <c r="T2262" s="2"/>
      <c r="U2262" s="2">
        <v>64</v>
      </c>
      <c r="V2262" s="2">
        <v>64</v>
      </c>
      <c r="W2262" s="2"/>
      <c r="X2262" s="2">
        <v>1713</v>
      </c>
    </row>
    <row r="2263" spans="1:26" ht="16.5" customHeight="1" x14ac:dyDescent="0.25">
      <c r="A2263" s="1" t="s">
        <v>766</v>
      </c>
      <c r="B2263" s="4" t="s">
        <v>1574</v>
      </c>
      <c r="C2263" s="4"/>
      <c r="D2263" s="2"/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>
        <v>3200</v>
      </c>
      <c r="T2263" s="2"/>
      <c r="U2263" s="2"/>
      <c r="V2263" s="2"/>
      <c r="W2263" s="2"/>
      <c r="X2263" s="2"/>
    </row>
    <row r="2264" spans="1:26" ht="16.5" customHeight="1" x14ac:dyDescent="0.25">
      <c r="A2264" s="1" t="s">
        <v>766</v>
      </c>
      <c r="B2264" s="4" t="s">
        <v>759</v>
      </c>
      <c r="C2264" s="4"/>
      <c r="D2264" s="2"/>
      <c r="E2264" s="2"/>
      <c r="F2264" s="2">
        <v>2000</v>
      </c>
      <c r="G2264" s="2">
        <v>2000</v>
      </c>
      <c r="H2264" s="2"/>
      <c r="I2264" s="2">
        <f>2260+30+1500</f>
        <v>3790</v>
      </c>
      <c r="J2264" s="2"/>
      <c r="K2264" s="2">
        <v>255</v>
      </c>
      <c r="L2264" s="2">
        <v>1300</v>
      </c>
      <c r="M2264" s="2">
        <v>2560</v>
      </c>
      <c r="N2264" s="2">
        <v>88</v>
      </c>
      <c r="O2264" s="2"/>
      <c r="P2264" s="2"/>
      <c r="Q2264" s="2">
        <v>300</v>
      </c>
      <c r="R2264" s="2">
        <v>1894</v>
      </c>
      <c r="S2264" s="2">
        <v>1400</v>
      </c>
      <c r="T2264" s="2">
        <v>2400</v>
      </c>
      <c r="U2264" s="2">
        <v>1400</v>
      </c>
      <c r="V2264" s="2">
        <v>1400</v>
      </c>
      <c r="W2264" s="2">
        <v>1170</v>
      </c>
      <c r="X2264" s="2">
        <v>670</v>
      </c>
    </row>
    <row r="2265" spans="1:26" ht="16.5" customHeight="1" x14ac:dyDescent="0.25">
      <c r="A2265" s="1" t="s">
        <v>766</v>
      </c>
      <c r="B2265" s="4" t="s">
        <v>2933</v>
      </c>
      <c r="C2265" s="4"/>
      <c r="D2265" s="2"/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  <c r="V2265" s="2"/>
      <c r="W2265" s="2"/>
      <c r="X2265" s="2">
        <v>300</v>
      </c>
    </row>
    <row r="2266" spans="1:26" ht="15.6" customHeight="1" x14ac:dyDescent="0.25">
      <c r="A2266" s="1" t="s">
        <v>766</v>
      </c>
      <c r="B2266" s="4" t="s">
        <v>760</v>
      </c>
      <c r="C2266" s="4"/>
      <c r="D2266" s="2">
        <v>21101</v>
      </c>
      <c r="E2266" s="2">
        <v>13550</v>
      </c>
      <c r="F2266" s="2">
        <v>16551</v>
      </c>
      <c r="G2266" s="2">
        <v>4441</v>
      </c>
      <c r="H2266" s="2">
        <v>3551</v>
      </c>
      <c r="I2266" s="2">
        <v>14357</v>
      </c>
      <c r="J2266" s="2">
        <v>4005</v>
      </c>
      <c r="K2266" s="2">
        <v>4620</v>
      </c>
      <c r="L2266" s="2">
        <v>11655</v>
      </c>
      <c r="M2266" s="2">
        <v>6807</v>
      </c>
      <c r="N2266" s="2">
        <v>9639</v>
      </c>
      <c r="O2266" s="2">
        <v>2900</v>
      </c>
      <c r="P2266" s="2">
        <v>3370</v>
      </c>
      <c r="Q2266" s="2">
        <v>1068</v>
      </c>
      <c r="R2266" s="2">
        <v>11557</v>
      </c>
      <c r="S2266" s="2">
        <v>10026</v>
      </c>
      <c r="T2266" s="2">
        <v>9186</v>
      </c>
      <c r="U2266" s="2">
        <v>14480</v>
      </c>
      <c r="V2266" s="2">
        <v>17685</v>
      </c>
      <c r="W2266" s="2">
        <v>21251</v>
      </c>
      <c r="X2266" s="2">
        <v>17595</v>
      </c>
    </row>
    <row r="2267" spans="1:26" s="43" customFormat="1" ht="16.5" customHeight="1" x14ac:dyDescent="0.25">
      <c r="A2267" s="3" t="s">
        <v>766</v>
      </c>
      <c r="B2267" s="5" t="s">
        <v>761</v>
      </c>
      <c r="C2267" s="5"/>
      <c r="D2267" s="10">
        <f>361011+1650</f>
        <v>362661</v>
      </c>
      <c r="E2267" s="10">
        <v>528777</v>
      </c>
      <c r="F2267" s="10">
        <v>710750</v>
      </c>
      <c r="G2267" s="10">
        <v>718477</v>
      </c>
      <c r="H2267" s="10">
        <v>304996</v>
      </c>
      <c r="I2267" s="10">
        <v>2620055</v>
      </c>
      <c r="J2267" s="10">
        <v>89636</v>
      </c>
      <c r="K2267" s="10">
        <v>1031505</v>
      </c>
      <c r="L2267" s="10">
        <v>1680152</v>
      </c>
      <c r="M2267" s="10">
        <v>1279590</v>
      </c>
      <c r="N2267" s="10">
        <v>1758284</v>
      </c>
      <c r="O2267" s="10">
        <v>102825</v>
      </c>
      <c r="P2267" s="10">
        <v>79112</v>
      </c>
      <c r="Q2267" s="10">
        <v>378148</v>
      </c>
      <c r="R2267" s="10">
        <v>1052578</v>
      </c>
      <c r="S2267" s="10">
        <v>2112961</v>
      </c>
      <c r="T2267" s="10">
        <v>1133077</v>
      </c>
      <c r="U2267" s="10">
        <v>3193162</v>
      </c>
      <c r="V2267" s="10">
        <v>3579121</v>
      </c>
      <c r="W2267" s="10">
        <v>2194284</v>
      </c>
      <c r="X2267" s="10">
        <v>1791728</v>
      </c>
      <c r="Z2267" s="52"/>
    </row>
    <row r="2268" spans="1:26" s="43" customFormat="1" ht="16.5" customHeight="1" x14ac:dyDescent="0.25">
      <c r="A2268" s="3" t="s">
        <v>766</v>
      </c>
      <c r="B2268" s="5" t="s">
        <v>1630</v>
      </c>
      <c r="C2268" s="5"/>
      <c r="D2268" s="10"/>
      <c r="E2268" s="10"/>
      <c r="F2268" s="10"/>
      <c r="G2268" s="10"/>
      <c r="H2268" s="10"/>
      <c r="I2268" s="10"/>
      <c r="J2268" s="10"/>
      <c r="K2268" s="10"/>
      <c r="L2268" s="10"/>
      <c r="M2268" s="10"/>
      <c r="N2268" s="10"/>
      <c r="O2268" s="10"/>
      <c r="P2268" s="10"/>
      <c r="Q2268" s="10"/>
      <c r="R2268" s="10"/>
      <c r="S2268" s="10"/>
      <c r="T2268" s="10"/>
      <c r="U2268" s="10">
        <v>176</v>
      </c>
      <c r="V2268" s="10">
        <v>176</v>
      </c>
      <c r="W2268" s="10">
        <v>64</v>
      </c>
      <c r="X2268" s="10"/>
    </row>
    <row r="2269" spans="1:26" s="43" customFormat="1" ht="16.5" customHeight="1" x14ac:dyDescent="0.25">
      <c r="A2269" s="3" t="s">
        <v>766</v>
      </c>
      <c r="B2269" s="5" t="s">
        <v>2934</v>
      </c>
      <c r="C2269" s="5"/>
      <c r="D2269" s="10"/>
      <c r="E2269" s="10"/>
      <c r="F2269" s="10"/>
      <c r="G2269" s="10"/>
      <c r="H2269" s="10"/>
      <c r="I2269" s="10"/>
      <c r="J2269" s="10"/>
      <c r="K2269" s="10"/>
      <c r="L2269" s="10"/>
      <c r="M2269" s="10"/>
      <c r="N2269" s="10"/>
      <c r="O2269" s="10"/>
      <c r="P2269" s="10"/>
      <c r="Q2269" s="10"/>
      <c r="R2269" s="10"/>
      <c r="S2269" s="10"/>
      <c r="T2269" s="10"/>
      <c r="U2269" s="10"/>
      <c r="V2269" s="10"/>
      <c r="W2269" s="10"/>
      <c r="X2269" s="10">
        <v>200</v>
      </c>
    </row>
    <row r="2270" spans="1:26" s="43" customFormat="1" ht="16.5" customHeight="1" x14ac:dyDescent="0.25">
      <c r="A2270" s="3" t="s">
        <v>766</v>
      </c>
      <c r="B2270" s="5" t="s">
        <v>1631</v>
      </c>
      <c r="C2270" s="5"/>
      <c r="D2270" s="10"/>
      <c r="E2270" s="10"/>
      <c r="F2270" s="10"/>
      <c r="G2270" s="10"/>
      <c r="H2270" s="10"/>
      <c r="I2270" s="10"/>
      <c r="J2270" s="10"/>
      <c r="K2270" s="10"/>
      <c r="L2270" s="10"/>
      <c r="M2270" s="10"/>
      <c r="N2270" s="10"/>
      <c r="O2270" s="10"/>
      <c r="P2270" s="10"/>
      <c r="Q2270" s="10"/>
      <c r="R2270" s="10"/>
      <c r="S2270" s="10"/>
      <c r="T2270" s="10"/>
      <c r="U2270" s="10">
        <v>902</v>
      </c>
      <c r="V2270" s="10">
        <v>902</v>
      </c>
      <c r="W2270" s="10"/>
      <c r="X2270" s="10">
        <v>2537</v>
      </c>
    </row>
    <row r="2271" spans="1:26" ht="16.5" customHeight="1" x14ac:dyDescent="0.25">
      <c r="A2271" s="3" t="s">
        <v>766</v>
      </c>
      <c r="B2271" s="4" t="s">
        <v>767</v>
      </c>
      <c r="C2271" s="4"/>
      <c r="D2271" s="2"/>
      <c r="E2271" s="2">
        <v>93</v>
      </c>
      <c r="F2271" s="2">
        <v>130</v>
      </c>
      <c r="G2271" s="2">
        <v>130</v>
      </c>
      <c r="H2271" s="2">
        <v>24000</v>
      </c>
      <c r="I2271" s="2">
        <v>131972</v>
      </c>
      <c r="J2271" s="2"/>
      <c r="K2271" s="2"/>
      <c r="L2271" s="2"/>
      <c r="M2271" s="2">
        <v>55289</v>
      </c>
      <c r="N2271" s="2">
        <v>5703</v>
      </c>
      <c r="O2271" s="2">
        <v>22</v>
      </c>
      <c r="P2271" s="2"/>
      <c r="Q2271" s="2">
        <v>20944</v>
      </c>
      <c r="R2271" s="2">
        <v>53185</v>
      </c>
      <c r="S2271" s="2"/>
      <c r="T2271" s="2">
        <v>17019</v>
      </c>
      <c r="U2271" s="2">
        <v>16450</v>
      </c>
      <c r="V2271" s="2">
        <v>450</v>
      </c>
      <c r="W2271" s="2">
        <v>20</v>
      </c>
      <c r="X2271" s="2">
        <v>170</v>
      </c>
    </row>
    <row r="2272" spans="1:26" ht="16.5" customHeight="1" x14ac:dyDescent="0.25">
      <c r="A2272" s="3" t="s">
        <v>766</v>
      </c>
      <c r="B2272" s="4" t="s">
        <v>2323</v>
      </c>
      <c r="C2272" s="4"/>
      <c r="D2272" s="2">
        <v>50375</v>
      </c>
      <c r="E2272" s="2">
        <v>51665</v>
      </c>
      <c r="F2272" s="2">
        <v>50647</v>
      </c>
      <c r="G2272" s="2">
        <v>29732</v>
      </c>
      <c r="H2272" s="2">
        <v>55988</v>
      </c>
      <c r="I2272" s="2">
        <v>97102</v>
      </c>
      <c r="J2272" s="2">
        <v>23428</v>
      </c>
      <c r="K2272" s="2">
        <v>30652</v>
      </c>
      <c r="L2272" s="2">
        <v>68866</v>
      </c>
      <c r="M2272" s="2">
        <v>40363</v>
      </c>
      <c r="N2272" s="2">
        <v>25921</v>
      </c>
      <c r="O2272" s="2">
        <v>41670</v>
      </c>
      <c r="P2272" s="2">
        <v>18402</v>
      </c>
      <c r="Q2272" s="2">
        <v>0</v>
      </c>
      <c r="R2272" s="2">
        <v>52364</v>
      </c>
      <c r="S2272" s="2">
        <v>40221</v>
      </c>
      <c r="T2272" s="2">
        <v>51159</v>
      </c>
      <c r="U2272" s="2">
        <v>98225</v>
      </c>
      <c r="V2272" s="2">
        <v>80455</v>
      </c>
      <c r="W2272" s="2">
        <v>87357</v>
      </c>
      <c r="X2272" s="2">
        <v>48658</v>
      </c>
    </row>
    <row r="2273" spans="1:25" ht="16.5" customHeight="1" x14ac:dyDescent="0.25">
      <c r="A2273" s="3" t="s">
        <v>766</v>
      </c>
      <c r="B2273" s="4" t="s">
        <v>10</v>
      </c>
      <c r="C2273" s="4"/>
      <c r="D2273" s="2">
        <v>5013</v>
      </c>
      <c r="E2273" s="2"/>
      <c r="F2273" s="2"/>
      <c r="G2273" s="2"/>
      <c r="H2273" s="2">
        <v>2800</v>
      </c>
      <c r="I2273" s="2">
        <f>100+5141+50900+1000</f>
        <v>57141</v>
      </c>
      <c r="J2273" s="2">
        <v>1000</v>
      </c>
      <c r="K2273" s="2">
        <v>77</v>
      </c>
      <c r="L2273" s="2">
        <v>512</v>
      </c>
      <c r="M2273" s="2"/>
      <c r="N2273" s="2">
        <v>10402</v>
      </c>
      <c r="O2273" s="2">
        <v>1329</v>
      </c>
      <c r="P2273" s="2">
        <f>763+15+400</f>
        <v>1178</v>
      </c>
      <c r="Q2273" s="2">
        <v>432</v>
      </c>
      <c r="R2273" s="2">
        <v>470</v>
      </c>
      <c r="S2273" s="2">
        <v>30</v>
      </c>
      <c r="T2273" s="2">
        <v>400</v>
      </c>
      <c r="U2273" s="2">
        <v>3550</v>
      </c>
      <c r="V2273" s="2">
        <v>11184</v>
      </c>
      <c r="W2273" s="2">
        <v>1000</v>
      </c>
      <c r="X2273" s="2"/>
    </row>
    <row r="2274" spans="1:25" ht="16.5" customHeight="1" x14ac:dyDescent="0.25">
      <c r="A2274" s="3" t="s">
        <v>766</v>
      </c>
      <c r="B2274" s="4" t="s">
        <v>2935</v>
      </c>
      <c r="C2274" s="4"/>
      <c r="D2274" s="2"/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  <c r="V2274" s="2"/>
      <c r="W2274" s="2"/>
      <c r="X2274" s="2">
        <v>50</v>
      </c>
    </row>
    <row r="2275" spans="1:25" ht="16.5" customHeight="1" x14ac:dyDescent="0.25">
      <c r="A2275" s="3" t="s">
        <v>766</v>
      </c>
      <c r="B2275" s="4" t="s">
        <v>2932</v>
      </c>
      <c r="C2275" s="4"/>
      <c r="D2275" s="2"/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  <c r="V2275" s="2"/>
      <c r="W2275" s="2"/>
      <c r="X2275" s="2">
        <v>53000</v>
      </c>
    </row>
    <row r="2276" spans="1:25" ht="16.5" customHeight="1" x14ac:dyDescent="0.25">
      <c r="A2276" s="3" t="s">
        <v>766</v>
      </c>
      <c r="B2276" s="4" t="s">
        <v>762</v>
      </c>
      <c r="C2276" s="4"/>
      <c r="D2276" s="2"/>
      <c r="E2276" s="2"/>
      <c r="F2276" s="2"/>
      <c r="G2276" s="2"/>
      <c r="H2276" s="2"/>
      <c r="I2276" s="2"/>
      <c r="J2276" s="2"/>
      <c r="K2276" s="2"/>
      <c r="L2276" s="2"/>
      <c r="M2276" s="2">
        <v>25</v>
      </c>
      <c r="N2276" s="2">
        <v>25</v>
      </c>
      <c r="O2276" s="2"/>
      <c r="P2276" s="2"/>
      <c r="Q2276" s="2">
        <v>0</v>
      </c>
      <c r="R2276" s="2"/>
      <c r="S2276" s="2"/>
      <c r="T2276" s="2"/>
      <c r="U2276" s="2"/>
      <c r="V2276" s="2"/>
      <c r="W2276" s="2"/>
      <c r="X2276" s="2"/>
    </row>
    <row r="2277" spans="1:25" ht="16.5" customHeight="1" x14ac:dyDescent="0.25">
      <c r="A2277" s="3" t="s">
        <v>766</v>
      </c>
      <c r="B2277" s="4" t="s">
        <v>763</v>
      </c>
      <c r="C2277" s="4"/>
      <c r="D2277" s="2">
        <v>1000</v>
      </c>
      <c r="E2277" s="2">
        <v>400</v>
      </c>
      <c r="F2277" s="2">
        <v>200</v>
      </c>
      <c r="G2277" s="2">
        <v>1300</v>
      </c>
      <c r="H2277" s="2">
        <v>700</v>
      </c>
      <c r="I2277" s="2"/>
      <c r="J2277" s="2"/>
      <c r="K2277" s="2"/>
      <c r="L2277" s="2"/>
      <c r="M2277" s="2"/>
      <c r="N2277" s="2"/>
      <c r="O2277" s="2"/>
      <c r="P2277" s="2"/>
      <c r="Q2277" s="2">
        <v>0</v>
      </c>
      <c r="R2277" s="2"/>
      <c r="S2277" s="2"/>
      <c r="T2277" s="2"/>
      <c r="U2277" s="2"/>
      <c r="V2277" s="2"/>
      <c r="W2277" s="2"/>
      <c r="X2277" s="2"/>
    </row>
    <row r="2278" spans="1:25" ht="16.5" customHeight="1" x14ac:dyDescent="0.25">
      <c r="A2278" s="3" t="s">
        <v>766</v>
      </c>
      <c r="B2278" s="4" t="s">
        <v>2936</v>
      </c>
      <c r="C2278" s="4"/>
      <c r="D2278" s="2"/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  <c r="V2278" s="2"/>
      <c r="W2278" s="2"/>
      <c r="X2278" s="2">
        <v>25</v>
      </c>
    </row>
    <row r="2279" spans="1:25" ht="16.5" customHeight="1" x14ac:dyDescent="0.25">
      <c r="A2279" s="3" t="s">
        <v>766</v>
      </c>
      <c r="B2279" s="4" t="s">
        <v>1632</v>
      </c>
      <c r="C2279" s="4"/>
      <c r="D2279" s="2"/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>
        <v>50</v>
      </c>
      <c r="V2279" s="2">
        <v>50</v>
      </c>
      <c r="W2279" s="2">
        <v>30</v>
      </c>
      <c r="X2279" s="2">
        <v>50</v>
      </c>
    </row>
    <row r="2280" spans="1:25" ht="16.5" customHeight="1" x14ac:dyDescent="0.25">
      <c r="A2280" s="3" t="s">
        <v>766</v>
      </c>
      <c r="B2280" s="4" t="s">
        <v>764</v>
      </c>
      <c r="C2280" s="4"/>
      <c r="D2280" s="2"/>
      <c r="E2280" s="2"/>
      <c r="F2280" s="2"/>
      <c r="G2280" s="2"/>
      <c r="H2280" s="2"/>
      <c r="I2280" s="2"/>
      <c r="J2280" s="2"/>
      <c r="K2280" s="2"/>
      <c r="L2280" s="2"/>
      <c r="M2280" s="2"/>
      <c r="N2280" s="2">
        <v>12510</v>
      </c>
      <c r="O2280" s="2"/>
      <c r="P2280" s="2"/>
      <c r="Q2280" s="2">
        <v>0</v>
      </c>
      <c r="R2280" s="2"/>
      <c r="S2280" s="2"/>
      <c r="T2280" s="2"/>
      <c r="U2280" s="2"/>
      <c r="V2280" s="2"/>
      <c r="W2280" s="2"/>
      <c r="X2280" s="2">
        <v>55</v>
      </c>
    </row>
    <row r="2281" spans="1:25" ht="16.5" customHeight="1" x14ac:dyDescent="0.25">
      <c r="A2281" s="3" t="s">
        <v>766</v>
      </c>
      <c r="B2281" s="4" t="s">
        <v>1535</v>
      </c>
      <c r="C2281" s="4"/>
      <c r="D2281" s="2"/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  <c r="V2281" s="2"/>
      <c r="W2281" s="2"/>
      <c r="X2281" s="2">
        <v>26</v>
      </c>
    </row>
    <row r="2282" spans="1:25" s="43" customFormat="1" ht="16.5" customHeight="1" x14ac:dyDescent="0.25">
      <c r="A2282" s="3" t="s">
        <v>766</v>
      </c>
      <c r="B2282" s="5" t="s">
        <v>1469</v>
      </c>
      <c r="C2282" s="5" t="s">
        <v>1210</v>
      </c>
      <c r="D2282" s="10"/>
      <c r="E2282" s="10"/>
      <c r="F2282" s="10"/>
      <c r="G2282" s="10"/>
      <c r="H2282" s="10"/>
      <c r="I2282" s="10"/>
      <c r="J2282" s="10"/>
      <c r="K2282" s="10"/>
      <c r="L2282" s="10"/>
      <c r="M2282" s="10"/>
      <c r="N2282" s="10"/>
      <c r="O2282" s="10"/>
      <c r="P2282" s="10"/>
      <c r="Q2282" s="10"/>
      <c r="R2282" s="10">
        <v>37556</v>
      </c>
      <c r="S2282" s="10">
        <v>67060</v>
      </c>
      <c r="T2282" s="10">
        <v>64299</v>
      </c>
      <c r="U2282" s="10">
        <v>19907</v>
      </c>
      <c r="V2282" s="10">
        <v>69615</v>
      </c>
      <c r="W2282" s="10">
        <v>21828</v>
      </c>
      <c r="X2282" s="10">
        <v>32159</v>
      </c>
    </row>
    <row r="2283" spans="1:25" ht="16.5" customHeight="1" x14ac:dyDescent="0.25">
      <c r="A2283" s="1" t="s">
        <v>766</v>
      </c>
      <c r="B2283" s="4" t="s">
        <v>1211</v>
      </c>
      <c r="C2283" s="4"/>
      <c r="D2283" s="2"/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>
        <v>1830</v>
      </c>
      <c r="S2283" s="2"/>
      <c r="T2283" s="2"/>
      <c r="U2283" s="2"/>
      <c r="V2283" s="2">
        <v>3615</v>
      </c>
      <c r="W2283" s="2">
        <v>986</v>
      </c>
      <c r="X2283" s="2">
        <v>130</v>
      </c>
    </row>
    <row r="2284" spans="1:25" ht="16.5" customHeight="1" x14ac:dyDescent="0.25">
      <c r="A2284" s="1" t="s">
        <v>766</v>
      </c>
      <c r="B2284" s="4" t="s">
        <v>765</v>
      </c>
      <c r="C2284" s="4"/>
      <c r="D2284" s="2"/>
      <c r="E2284" s="2">
        <v>5350</v>
      </c>
      <c r="F2284" s="2">
        <v>400</v>
      </c>
      <c r="G2284" s="2">
        <v>400</v>
      </c>
      <c r="H2284" s="2">
        <v>838</v>
      </c>
      <c r="I2284" s="2">
        <v>86678</v>
      </c>
      <c r="J2284" s="2"/>
      <c r="K2284" s="2"/>
      <c r="L2284" s="2"/>
      <c r="M2284" s="2">
        <v>245089</v>
      </c>
      <c r="N2284" s="2">
        <v>165376</v>
      </c>
      <c r="O2284" s="2"/>
      <c r="P2284" s="2"/>
      <c r="Q2284" s="2">
        <v>112348</v>
      </c>
      <c r="R2284" s="2">
        <v>65435</v>
      </c>
      <c r="S2284" s="2"/>
      <c r="T2284" s="2">
        <v>412</v>
      </c>
      <c r="U2284" s="2">
        <v>55364</v>
      </c>
      <c r="V2284" s="2">
        <v>49691</v>
      </c>
      <c r="W2284" s="2">
        <v>6792</v>
      </c>
      <c r="X2284" s="2">
        <v>2876</v>
      </c>
    </row>
    <row r="2285" spans="1:25" ht="16.5" customHeight="1" x14ac:dyDescent="0.25">
      <c r="A2285" s="7" t="s">
        <v>975</v>
      </c>
      <c r="B2285" s="7" t="s">
        <v>975</v>
      </c>
      <c r="C2285" s="7"/>
      <c r="D2285" s="9">
        <f t="shared" ref="D2285:X2285" si="61">SUM(D2254:D2284)</f>
        <v>490419</v>
      </c>
      <c r="E2285" s="9">
        <f t="shared" si="61"/>
        <v>674523</v>
      </c>
      <c r="F2285" s="9">
        <f t="shared" si="61"/>
        <v>832058</v>
      </c>
      <c r="G2285" s="9">
        <f t="shared" si="61"/>
        <v>790273</v>
      </c>
      <c r="H2285" s="9">
        <f t="shared" si="61"/>
        <v>462902</v>
      </c>
      <c r="I2285" s="9">
        <f t="shared" si="61"/>
        <v>3291658</v>
      </c>
      <c r="J2285" s="9">
        <f t="shared" si="61"/>
        <v>130599</v>
      </c>
      <c r="K2285" s="9">
        <f t="shared" si="61"/>
        <v>1164539</v>
      </c>
      <c r="L2285" s="9">
        <f t="shared" si="61"/>
        <v>1915812</v>
      </c>
      <c r="M2285" s="9">
        <f t="shared" si="61"/>
        <v>1840581</v>
      </c>
      <c r="N2285" s="9">
        <f t="shared" si="61"/>
        <v>2182014</v>
      </c>
      <c r="O2285" s="9">
        <f t="shared" si="61"/>
        <v>188312</v>
      </c>
      <c r="P2285" s="9">
        <f t="shared" si="61"/>
        <v>128871</v>
      </c>
      <c r="Q2285" s="9">
        <f t="shared" si="61"/>
        <v>562809</v>
      </c>
      <c r="R2285" s="9">
        <f t="shared" si="61"/>
        <v>1406300</v>
      </c>
      <c r="S2285" s="9">
        <f t="shared" si="61"/>
        <v>2630807</v>
      </c>
      <c r="T2285" s="9">
        <f t="shared" si="61"/>
        <v>1418159</v>
      </c>
      <c r="U2285" s="9">
        <f t="shared" si="61"/>
        <v>3746161</v>
      </c>
      <c r="V2285" s="9">
        <f t="shared" si="61"/>
        <v>4204795</v>
      </c>
      <c r="W2285" s="9">
        <f t="shared" si="61"/>
        <v>2600917</v>
      </c>
      <c r="X2285" s="9">
        <f t="shared" si="61"/>
        <v>2114807</v>
      </c>
      <c r="Y2285" s="6" t="s">
        <v>936</v>
      </c>
    </row>
    <row r="2286" spans="1:25" s="43" customFormat="1" ht="16.5" customHeight="1" x14ac:dyDescent="0.25">
      <c r="A2286" s="1" t="s">
        <v>751</v>
      </c>
      <c r="B2286" s="3" t="s">
        <v>1381</v>
      </c>
      <c r="C2286" s="3"/>
      <c r="D2286" s="12"/>
      <c r="E2286" s="12"/>
      <c r="F2286" s="12"/>
      <c r="G2286" s="12"/>
      <c r="H2286" s="12"/>
      <c r="I2286" s="12"/>
      <c r="J2286" s="12"/>
      <c r="K2286" s="12"/>
      <c r="L2286" s="12"/>
      <c r="M2286" s="12"/>
      <c r="N2286" s="12"/>
      <c r="O2286" s="12"/>
      <c r="P2286" s="12"/>
      <c r="Q2286" s="12"/>
      <c r="R2286" s="12"/>
      <c r="S2286" s="12"/>
      <c r="T2286" s="12"/>
      <c r="U2286" s="12"/>
      <c r="V2286" s="12"/>
      <c r="W2286" s="12">
        <v>3109</v>
      </c>
      <c r="X2286" s="12">
        <v>367</v>
      </c>
      <c r="Y2286" s="44"/>
    </row>
    <row r="2287" spans="1:25" s="43" customFormat="1" ht="16.5" customHeight="1" x14ac:dyDescent="0.25">
      <c r="A2287" s="1" t="s">
        <v>751</v>
      </c>
      <c r="B2287" s="3" t="s">
        <v>1212</v>
      </c>
      <c r="C2287" s="3"/>
      <c r="D2287" s="12"/>
      <c r="E2287" s="12"/>
      <c r="F2287" s="12"/>
      <c r="G2287" s="12"/>
      <c r="H2287" s="12"/>
      <c r="I2287" s="12"/>
      <c r="J2287" s="12"/>
      <c r="K2287" s="12"/>
      <c r="L2287" s="12"/>
      <c r="M2287" s="12"/>
      <c r="N2287" s="12"/>
      <c r="O2287" s="12"/>
      <c r="P2287" s="12"/>
      <c r="Q2287" s="12"/>
      <c r="R2287" s="12">
        <v>100</v>
      </c>
      <c r="S2287" s="12">
        <v>100</v>
      </c>
      <c r="T2287" s="12"/>
      <c r="U2287" s="12">
        <v>100</v>
      </c>
      <c r="V2287" s="12">
        <v>100</v>
      </c>
      <c r="W2287" s="12"/>
      <c r="X2287" s="12"/>
      <c r="Y2287" s="44"/>
    </row>
    <row r="2288" spans="1:25" s="43" customFormat="1" ht="16.5" customHeight="1" x14ac:dyDescent="0.25">
      <c r="A2288" s="1" t="s">
        <v>751</v>
      </c>
      <c r="B2288" s="3" t="s">
        <v>1597</v>
      </c>
      <c r="C2288" s="3"/>
      <c r="D2288" s="12"/>
      <c r="E2288" s="12"/>
      <c r="F2288" s="12"/>
      <c r="G2288" s="12"/>
      <c r="H2288" s="12"/>
      <c r="I2288" s="12"/>
      <c r="J2288" s="12"/>
      <c r="K2288" s="12"/>
      <c r="L2288" s="12"/>
      <c r="M2288" s="12"/>
      <c r="N2288" s="12"/>
      <c r="O2288" s="12"/>
      <c r="P2288" s="12"/>
      <c r="Q2288" s="12"/>
      <c r="R2288" s="12"/>
      <c r="S2288" s="12"/>
      <c r="T2288" s="12"/>
      <c r="U2288" s="12">
        <v>120</v>
      </c>
      <c r="V2288" s="12">
        <v>120</v>
      </c>
      <c r="W2288" s="12">
        <v>63</v>
      </c>
      <c r="X2288" s="12">
        <v>100</v>
      </c>
      <c r="Y2288" s="44"/>
    </row>
    <row r="2289" spans="1:25" s="43" customFormat="1" ht="16.5" customHeight="1" x14ac:dyDescent="0.25">
      <c r="A2289" s="3" t="s">
        <v>751</v>
      </c>
      <c r="B2289" s="5" t="s">
        <v>10</v>
      </c>
      <c r="C2289" s="5"/>
      <c r="D2289" s="10"/>
      <c r="E2289" s="10"/>
      <c r="F2289" s="10">
        <v>2800</v>
      </c>
      <c r="G2289" s="10">
        <v>3041</v>
      </c>
      <c r="H2289" s="10"/>
      <c r="I2289" s="10"/>
      <c r="J2289" s="10"/>
      <c r="K2289" s="10"/>
      <c r="L2289" s="10">
        <v>7127</v>
      </c>
      <c r="M2289" s="10">
        <v>11130</v>
      </c>
      <c r="N2289" s="10">
        <v>15376</v>
      </c>
      <c r="O2289" s="10"/>
      <c r="P2289" s="10"/>
      <c r="Q2289" s="10">
        <v>680</v>
      </c>
      <c r="R2289" s="10">
        <v>1194</v>
      </c>
      <c r="S2289" s="10">
        <v>26565</v>
      </c>
      <c r="T2289" s="10">
        <v>5040</v>
      </c>
      <c r="U2289" s="10">
        <v>9390</v>
      </c>
      <c r="V2289" s="10">
        <v>18491</v>
      </c>
      <c r="W2289" s="10">
        <v>13982</v>
      </c>
      <c r="X2289" s="10">
        <v>4010</v>
      </c>
    </row>
    <row r="2290" spans="1:25" s="43" customFormat="1" ht="16.5" customHeight="1" x14ac:dyDescent="0.25">
      <c r="A2290" s="3" t="s">
        <v>751</v>
      </c>
      <c r="B2290" s="5" t="s">
        <v>2039</v>
      </c>
      <c r="C2290" s="5"/>
      <c r="D2290" s="10"/>
      <c r="E2290" s="10"/>
      <c r="F2290" s="10"/>
      <c r="G2290" s="10"/>
      <c r="H2290" s="10"/>
      <c r="I2290" s="10"/>
      <c r="J2290" s="10"/>
      <c r="K2290" s="10"/>
      <c r="L2290" s="10"/>
      <c r="M2290" s="10"/>
      <c r="N2290" s="10"/>
      <c r="O2290" s="10"/>
      <c r="P2290" s="10"/>
      <c r="Q2290" s="10"/>
      <c r="R2290" s="10"/>
      <c r="S2290" s="10"/>
      <c r="T2290" s="10"/>
      <c r="U2290" s="10"/>
      <c r="V2290" s="10">
        <v>200</v>
      </c>
      <c r="W2290" s="10"/>
      <c r="X2290" s="10">
        <v>16300</v>
      </c>
    </row>
    <row r="2291" spans="1:25" ht="16.5" customHeight="1" x14ac:dyDescent="0.25">
      <c r="A2291" s="1" t="s">
        <v>751</v>
      </c>
      <c r="B2291" s="4" t="s">
        <v>750</v>
      </c>
      <c r="C2291" s="4"/>
      <c r="D2291" s="2">
        <v>2300</v>
      </c>
      <c r="E2291" s="2">
        <v>50</v>
      </c>
      <c r="F2291" s="2"/>
      <c r="G2291" s="2"/>
      <c r="H2291" s="2"/>
      <c r="I2291" s="2"/>
      <c r="J2291" s="2"/>
      <c r="K2291" s="2"/>
      <c r="L2291" s="2"/>
      <c r="M2291" s="2">
        <v>3500</v>
      </c>
      <c r="N2291" s="2"/>
      <c r="O2291" s="2"/>
      <c r="P2291" s="2"/>
      <c r="Q2291" s="2">
        <v>0</v>
      </c>
      <c r="R2291" s="2"/>
      <c r="S2291" s="2"/>
      <c r="T2291" s="2"/>
      <c r="U2291" s="2"/>
      <c r="V2291" s="2"/>
      <c r="W2291" s="2"/>
      <c r="X2291" s="2"/>
    </row>
    <row r="2292" spans="1:25" ht="16.5" customHeight="1" x14ac:dyDescent="0.25">
      <c r="A2292" s="7" t="s">
        <v>976</v>
      </c>
      <c r="B2292" s="7" t="s">
        <v>976</v>
      </c>
      <c r="C2292" s="7"/>
      <c r="D2292" s="9">
        <f t="shared" ref="D2292:U2292" si="62">SUM(D2287:D2291)</f>
        <v>2300</v>
      </c>
      <c r="E2292" s="9">
        <f t="shared" si="62"/>
        <v>50</v>
      </c>
      <c r="F2292" s="9">
        <f t="shared" si="62"/>
        <v>2800</v>
      </c>
      <c r="G2292" s="9">
        <f t="shared" si="62"/>
        <v>3041</v>
      </c>
      <c r="H2292" s="9">
        <f t="shared" si="62"/>
        <v>0</v>
      </c>
      <c r="I2292" s="9">
        <f t="shared" si="62"/>
        <v>0</v>
      </c>
      <c r="J2292" s="9">
        <f t="shared" si="62"/>
        <v>0</v>
      </c>
      <c r="K2292" s="9">
        <f t="shared" si="62"/>
        <v>0</v>
      </c>
      <c r="L2292" s="9">
        <f t="shared" si="62"/>
        <v>7127</v>
      </c>
      <c r="M2292" s="9">
        <f t="shared" si="62"/>
        <v>14630</v>
      </c>
      <c r="N2292" s="9">
        <f t="shared" si="62"/>
        <v>15376</v>
      </c>
      <c r="O2292" s="9">
        <f t="shared" si="62"/>
        <v>0</v>
      </c>
      <c r="P2292" s="9">
        <f t="shared" si="62"/>
        <v>0</v>
      </c>
      <c r="Q2292" s="9">
        <f t="shared" si="62"/>
        <v>680</v>
      </c>
      <c r="R2292" s="9">
        <f t="shared" si="62"/>
        <v>1294</v>
      </c>
      <c r="S2292" s="9">
        <f t="shared" si="62"/>
        <v>26665</v>
      </c>
      <c r="T2292" s="9">
        <f t="shared" si="62"/>
        <v>5040</v>
      </c>
      <c r="U2292" s="9">
        <f t="shared" si="62"/>
        <v>9610</v>
      </c>
      <c r="V2292" s="9">
        <f t="shared" ref="V2292" si="63">SUM(V2287:V2291)</f>
        <v>18911</v>
      </c>
      <c r="W2292" s="9">
        <f>SUM(W2286:W2291)</f>
        <v>17154</v>
      </c>
      <c r="X2292" s="9">
        <f>SUM(X2286:X2291)</f>
        <v>20777</v>
      </c>
      <c r="Y2292" s="6" t="s">
        <v>936</v>
      </c>
    </row>
    <row r="2293" spans="1:25" ht="16.5" customHeight="1" x14ac:dyDescent="0.25">
      <c r="A2293" s="1" t="s">
        <v>770</v>
      </c>
      <c r="B2293" s="4" t="s">
        <v>768</v>
      </c>
      <c r="C2293" s="4"/>
      <c r="D2293" s="2">
        <v>320</v>
      </c>
      <c r="E2293" s="2"/>
      <c r="F2293" s="2"/>
      <c r="G2293" s="2">
        <v>20</v>
      </c>
      <c r="H2293" s="2">
        <v>300</v>
      </c>
      <c r="I2293" s="2">
        <v>50</v>
      </c>
      <c r="J2293" s="2">
        <v>20</v>
      </c>
      <c r="K2293" s="2"/>
      <c r="L2293" s="2">
        <v>126</v>
      </c>
      <c r="M2293" s="2"/>
      <c r="N2293" s="2">
        <v>900</v>
      </c>
      <c r="O2293" s="2"/>
      <c r="P2293" s="2"/>
      <c r="Q2293" s="2">
        <v>0</v>
      </c>
      <c r="R2293" s="2">
        <v>100</v>
      </c>
      <c r="S2293" s="2"/>
      <c r="T2293" s="2">
        <v>700</v>
      </c>
      <c r="U2293" s="2">
        <v>50</v>
      </c>
      <c r="V2293" s="2"/>
      <c r="W2293" s="2">
        <v>1000</v>
      </c>
      <c r="X2293" s="2">
        <v>3100</v>
      </c>
    </row>
    <row r="2294" spans="1:25" ht="16.5" customHeight="1" x14ac:dyDescent="0.25">
      <c r="A2294" s="1" t="s">
        <v>770</v>
      </c>
      <c r="B2294" s="4" t="s">
        <v>10</v>
      </c>
      <c r="C2294" s="4"/>
      <c r="D2294" s="2"/>
      <c r="E2294" s="2"/>
      <c r="F2294" s="2"/>
      <c r="G2294" s="2"/>
      <c r="H2294" s="2"/>
      <c r="I2294" s="2"/>
      <c r="J2294" s="2"/>
      <c r="K2294" s="2"/>
      <c r="L2294" s="2">
        <v>300</v>
      </c>
      <c r="M2294" s="2">
        <v>500</v>
      </c>
      <c r="N2294" s="2">
        <v>300</v>
      </c>
      <c r="O2294" s="2"/>
      <c r="P2294" s="2"/>
      <c r="Q2294" s="2">
        <v>4000</v>
      </c>
      <c r="R2294" s="2"/>
      <c r="S2294" s="2">
        <v>1000</v>
      </c>
      <c r="T2294" s="2"/>
      <c r="U2294" s="2"/>
      <c r="V2294" s="2">
        <v>500</v>
      </c>
      <c r="W2294" s="2">
        <v>20000</v>
      </c>
      <c r="X2294" s="2">
        <v>6000</v>
      </c>
    </row>
    <row r="2295" spans="1:25" ht="16.5" customHeight="1" x14ac:dyDescent="0.25">
      <c r="A2295" s="1" t="s">
        <v>770</v>
      </c>
      <c r="B2295" s="4" t="s">
        <v>1213</v>
      </c>
      <c r="C2295" s="4"/>
      <c r="D2295" s="2"/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>
        <v>130</v>
      </c>
      <c r="S2295" s="2"/>
      <c r="T2295" s="2"/>
      <c r="U2295" s="2"/>
      <c r="V2295" s="2"/>
      <c r="W2295" s="2"/>
      <c r="X2295" s="2">
        <v>100</v>
      </c>
    </row>
    <row r="2296" spans="1:25" ht="16.5" customHeight="1" x14ac:dyDescent="0.25">
      <c r="A2296" s="1" t="s">
        <v>770</v>
      </c>
      <c r="B2296" s="4" t="s">
        <v>2727</v>
      </c>
      <c r="C2296" s="4"/>
      <c r="D2296" s="2"/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  <c r="U2296" s="2"/>
      <c r="V2296" s="2"/>
      <c r="W2296" s="2">
        <v>30</v>
      </c>
      <c r="X2296" s="2"/>
    </row>
    <row r="2297" spans="1:25" ht="16.5" customHeight="1" x14ac:dyDescent="0.25">
      <c r="A2297" s="1" t="s">
        <v>770</v>
      </c>
      <c r="B2297" s="4" t="s">
        <v>769</v>
      </c>
      <c r="C2297" s="4"/>
      <c r="D2297" s="2">
        <v>325</v>
      </c>
      <c r="E2297" s="2">
        <v>50</v>
      </c>
      <c r="F2297" s="2"/>
      <c r="G2297" s="2">
        <v>15050</v>
      </c>
      <c r="H2297" s="2">
        <v>500</v>
      </c>
      <c r="I2297" s="2">
        <v>50</v>
      </c>
      <c r="J2297" s="2">
        <v>1020</v>
      </c>
      <c r="K2297" s="2"/>
      <c r="L2297" s="2">
        <v>526</v>
      </c>
      <c r="M2297" s="2">
        <v>1800</v>
      </c>
      <c r="N2297" s="2">
        <v>400</v>
      </c>
      <c r="O2297" s="2"/>
      <c r="P2297" s="2"/>
      <c r="Q2297" s="2">
        <v>0</v>
      </c>
      <c r="R2297" s="2">
        <v>230</v>
      </c>
      <c r="S2297" s="2">
        <v>1250</v>
      </c>
      <c r="T2297" s="2"/>
      <c r="U2297" s="2">
        <v>200</v>
      </c>
      <c r="V2297" s="2">
        <v>1200</v>
      </c>
      <c r="W2297" s="2">
        <v>80</v>
      </c>
      <c r="X2297" s="2">
        <v>13588</v>
      </c>
    </row>
    <row r="2298" spans="1:25" ht="16.5" customHeight="1" x14ac:dyDescent="0.25">
      <c r="A2298" s="7" t="s">
        <v>977</v>
      </c>
      <c r="B2298" s="7" t="s">
        <v>977</v>
      </c>
      <c r="C2298" s="7"/>
      <c r="D2298" s="9">
        <f t="shared" ref="D2298:U2298" si="64">SUM(D2293:D2297)</f>
        <v>645</v>
      </c>
      <c r="E2298" s="9">
        <f t="shared" si="64"/>
        <v>50</v>
      </c>
      <c r="F2298" s="9">
        <f t="shared" si="64"/>
        <v>0</v>
      </c>
      <c r="G2298" s="9">
        <f t="shared" si="64"/>
        <v>15070</v>
      </c>
      <c r="H2298" s="9">
        <f t="shared" si="64"/>
        <v>800</v>
      </c>
      <c r="I2298" s="9">
        <f t="shared" si="64"/>
        <v>100</v>
      </c>
      <c r="J2298" s="9">
        <f t="shared" si="64"/>
        <v>1040</v>
      </c>
      <c r="K2298" s="9">
        <f t="shared" si="64"/>
        <v>0</v>
      </c>
      <c r="L2298" s="9">
        <f t="shared" si="64"/>
        <v>952</v>
      </c>
      <c r="M2298" s="9">
        <f t="shared" si="64"/>
        <v>2300</v>
      </c>
      <c r="N2298" s="9">
        <f t="shared" si="64"/>
        <v>1600</v>
      </c>
      <c r="O2298" s="9">
        <f t="shared" si="64"/>
        <v>0</v>
      </c>
      <c r="P2298" s="9">
        <f t="shared" si="64"/>
        <v>0</v>
      </c>
      <c r="Q2298" s="9">
        <f t="shared" si="64"/>
        <v>4000</v>
      </c>
      <c r="R2298" s="9">
        <f t="shared" si="64"/>
        <v>460</v>
      </c>
      <c r="S2298" s="9">
        <f t="shared" si="64"/>
        <v>2250</v>
      </c>
      <c r="T2298" s="9">
        <f t="shared" si="64"/>
        <v>700</v>
      </c>
      <c r="U2298" s="9">
        <f t="shared" si="64"/>
        <v>250</v>
      </c>
      <c r="V2298" s="9">
        <f t="shared" ref="V2298" si="65">SUM(V2293:V2297)</f>
        <v>1700</v>
      </c>
      <c r="W2298" s="9">
        <f>SUM(W2293:W2297)</f>
        <v>21110</v>
      </c>
      <c r="X2298" s="9">
        <f>SUM(X2293:X2297)</f>
        <v>22788</v>
      </c>
      <c r="Y2298" s="6" t="s">
        <v>936</v>
      </c>
    </row>
    <row r="2299" spans="1:25" ht="16.5" customHeight="1" x14ac:dyDescent="0.25">
      <c r="A2299" s="3" t="s">
        <v>1674</v>
      </c>
      <c r="B2299" s="3" t="s">
        <v>10</v>
      </c>
      <c r="C2299" s="3"/>
      <c r="D2299" s="12"/>
      <c r="E2299" s="12"/>
      <c r="F2299" s="12"/>
      <c r="G2299" s="12"/>
      <c r="H2299" s="12"/>
      <c r="I2299" s="12"/>
      <c r="J2299" s="12"/>
      <c r="K2299" s="12"/>
      <c r="L2299" s="12"/>
      <c r="M2299" s="12"/>
      <c r="N2299" s="12"/>
      <c r="O2299" s="12"/>
      <c r="P2299" s="12"/>
      <c r="Q2299" s="12"/>
      <c r="R2299" s="12"/>
      <c r="S2299" s="12"/>
      <c r="T2299" s="12">
        <v>800</v>
      </c>
      <c r="U2299" s="12"/>
      <c r="V2299" s="12">
        <v>100</v>
      </c>
      <c r="W2299" s="12"/>
      <c r="X2299" s="12"/>
      <c r="Y2299" s="41"/>
    </row>
    <row r="2300" spans="1:25" ht="16.5" customHeight="1" x14ac:dyDescent="0.25">
      <c r="A2300" s="7" t="s">
        <v>1470</v>
      </c>
      <c r="B2300" s="7" t="s">
        <v>1470</v>
      </c>
      <c r="C2300" s="7"/>
      <c r="D2300" s="9">
        <f t="shared" ref="D2300:U2300" si="66">SUM(D2299)</f>
        <v>0</v>
      </c>
      <c r="E2300" s="9">
        <f t="shared" si="66"/>
        <v>0</v>
      </c>
      <c r="F2300" s="9">
        <f t="shared" si="66"/>
        <v>0</v>
      </c>
      <c r="G2300" s="9">
        <f t="shared" si="66"/>
        <v>0</v>
      </c>
      <c r="H2300" s="9">
        <f t="shared" si="66"/>
        <v>0</v>
      </c>
      <c r="I2300" s="9">
        <f t="shared" si="66"/>
        <v>0</v>
      </c>
      <c r="J2300" s="9">
        <f t="shared" si="66"/>
        <v>0</v>
      </c>
      <c r="K2300" s="9">
        <f t="shared" si="66"/>
        <v>0</v>
      </c>
      <c r="L2300" s="9">
        <f t="shared" si="66"/>
        <v>0</v>
      </c>
      <c r="M2300" s="9">
        <f t="shared" si="66"/>
        <v>0</v>
      </c>
      <c r="N2300" s="9">
        <f t="shared" si="66"/>
        <v>0</v>
      </c>
      <c r="O2300" s="9">
        <f t="shared" si="66"/>
        <v>0</v>
      </c>
      <c r="P2300" s="9">
        <f t="shared" si="66"/>
        <v>0</v>
      </c>
      <c r="Q2300" s="9">
        <f t="shared" si="66"/>
        <v>0</v>
      </c>
      <c r="R2300" s="9">
        <f t="shared" si="66"/>
        <v>0</v>
      </c>
      <c r="S2300" s="9">
        <f t="shared" si="66"/>
        <v>0</v>
      </c>
      <c r="T2300" s="9">
        <f t="shared" si="66"/>
        <v>800</v>
      </c>
      <c r="U2300" s="9">
        <f t="shared" si="66"/>
        <v>0</v>
      </c>
      <c r="V2300" s="9">
        <f t="shared" ref="V2300" si="67">SUM(V2299)</f>
        <v>100</v>
      </c>
      <c r="W2300" s="9"/>
      <c r="X2300" s="9"/>
      <c r="Y2300" s="6" t="s">
        <v>936</v>
      </c>
    </row>
    <row r="2301" spans="1:25" ht="16.5" customHeight="1" x14ac:dyDescent="0.25">
      <c r="A2301" s="1" t="s">
        <v>771</v>
      </c>
      <c r="B2301" s="4" t="s">
        <v>772</v>
      </c>
      <c r="C2301" s="4"/>
      <c r="D2301" s="2">
        <v>36564</v>
      </c>
      <c r="E2301" s="2">
        <v>32000</v>
      </c>
      <c r="F2301" s="2"/>
      <c r="G2301" s="2">
        <v>99216</v>
      </c>
      <c r="H2301" s="2">
        <v>173209</v>
      </c>
      <c r="I2301" s="2">
        <v>135013</v>
      </c>
      <c r="J2301" s="2">
        <v>83947</v>
      </c>
      <c r="K2301" s="2">
        <v>124168</v>
      </c>
      <c r="L2301" s="2">
        <v>87287</v>
      </c>
      <c r="M2301" s="2">
        <v>87278</v>
      </c>
      <c r="N2301" s="2">
        <v>243765</v>
      </c>
      <c r="O2301" s="2">
        <v>265451</v>
      </c>
      <c r="P2301" s="2">
        <v>36959</v>
      </c>
      <c r="Q2301" s="2">
        <v>5300</v>
      </c>
      <c r="R2301" s="2">
        <v>147311</v>
      </c>
      <c r="S2301" s="2">
        <v>94341</v>
      </c>
      <c r="T2301" s="2">
        <v>7340</v>
      </c>
      <c r="U2301" s="2">
        <v>563</v>
      </c>
      <c r="V2301" s="2">
        <v>830</v>
      </c>
      <c r="W2301" s="2">
        <v>415</v>
      </c>
      <c r="X2301" s="2">
        <v>4461</v>
      </c>
    </row>
    <row r="2302" spans="1:25" s="22" customFormat="1" ht="16.5" customHeight="1" x14ac:dyDescent="0.25">
      <c r="A2302" s="3" t="s">
        <v>771</v>
      </c>
      <c r="B2302" s="5" t="s">
        <v>1027</v>
      </c>
      <c r="C2302" s="5"/>
      <c r="D2302" s="10"/>
      <c r="E2302" s="10"/>
      <c r="F2302" s="10"/>
      <c r="G2302" s="10"/>
      <c r="H2302" s="10"/>
      <c r="I2302" s="10"/>
      <c r="J2302" s="10"/>
      <c r="K2302" s="10"/>
      <c r="L2302" s="10"/>
      <c r="M2302" s="10"/>
      <c r="N2302" s="10"/>
      <c r="O2302" s="10"/>
      <c r="P2302" s="10">
        <v>1250</v>
      </c>
      <c r="Q2302" s="10">
        <v>1250</v>
      </c>
      <c r="R2302" s="10">
        <v>0</v>
      </c>
      <c r="S2302" s="10"/>
      <c r="T2302" s="10"/>
      <c r="U2302" s="10"/>
      <c r="V2302" s="10"/>
      <c r="W2302" s="10"/>
      <c r="X2302" s="10"/>
    </row>
    <row r="2303" spans="1:25" s="43" customFormat="1" ht="16.5" customHeight="1" x14ac:dyDescent="0.25">
      <c r="A2303" s="3" t="s">
        <v>771</v>
      </c>
      <c r="B2303" s="5" t="s">
        <v>1471</v>
      </c>
      <c r="C2303" s="5"/>
      <c r="D2303" s="10"/>
      <c r="E2303" s="10"/>
      <c r="F2303" s="10"/>
      <c r="G2303" s="10"/>
      <c r="H2303" s="10"/>
      <c r="I2303" s="10"/>
      <c r="J2303" s="10"/>
      <c r="K2303" s="10"/>
      <c r="L2303" s="10"/>
      <c r="M2303" s="10"/>
      <c r="N2303" s="10"/>
      <c r="O2303" s="10"/>
      <c r="P2303" s="10"/>
      <c r="Q2303" s="10"/>
      <c r="R2303" s="10"/>
      <c r="S2303" s="10"/>
      <c r="T2303" s="10">
        <v>385</v>
      </c>
      <c r="U2303" s="10"/>
      <c r="V2303" s="10"/>
      <c r="W2303" s="10"/>
      <c r="X2303" s="10"/>
    </row>
    <row r="2304" spans="1:25" ht="16.5" customHeight="1" x14ac:dyDescent="0.25">
      <c r="A2304" s="1" t="s">
        <v>771</v>
      </c>
      <c r="B2304" s="4" t="s">
        <v>1472</v>
      </c>
      <c r="C2304" s="4"/>
      <c r="D2304" s="2"/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>
        <v>5000</v>
      </c>
      <c r="T2304" s="2">
        <v>1660</v>
      </c>
      <c r="U2304" s="2">
        <v>2850</v>
      </c>
      <c r="V2304" s="2"/>
      <c r="W2304" s="2">
        <v>1007</v>
      </c>
      <c r="X2304" s="2"/>
    </row>
    <row r="2305" spans="1:24" ht="16.5" customHeight="1" x14ac:dyDescent="0.25">
      <c r="A2305" s="1" t="s">
        <v>771</v>
      </c>
      <c r="B2305" s="4" t="s">
        <v>773</v>
      </c>
      <c r="C2305" s="4"/>
      <c r="D2305" s="2">
        <v>2346</v>
      </c>
      <c r="E2305" s="2">
        <v>240</v>
      </c>
      <c r="F2305" s="2">
        <v>1215</v>
      </c>
      <c r="G2305" s="2">
        <v>5200</v>
      </c>
      <c r="H2305" s="2">
        <v>3655</v>
      </c>
      <c r="I2305" s="2">
        <v>4000</v>
      </c>
      <c r="J2305" s="2">
        <v>645</v>
      </c>
      <c r="K2305" s="2">
        <v>1500</v>
      </c>
      <c r="L2305" s="2">
        <v>18880</v>
      </c>
      <c r="M2305" s="2">
        <v>5380</v>
      </c>
      <c r="N2305" s="2">
        <v>5920</v>
      </c>
      <c r="O2305" s="2"/>
      <c r="P2305" s="2">
        <v>5450</v>
      </c>
      <c r="Q2305" s="2">
        <v>3073</v>
      </c>
      <c r="R2305" s="2">
        <v>0</v>
      </c>
      <c r="S2305" s="2">
        <v>1768</v>
      </c>
      <c r="T2305" s="2">
        <v>3867</v>
      </c>
      <c r="U2305" s="2">
        <v>5620</v>
      </c>
      <c r="V2305" s="2">
        <v>8099</v>
      </c>
      <c r="W2305" s="2">
        <v>7088</v>
      </c>
      <c r="X2305" s="2">
        <v>1326</v>
      </c>
    </row>
    <row r="2306" spans="1:24" ht="16.5" customHeight="1" x14ac:dyDescent="0.25">
      <c r="A2306" s="1" t="s">
        <v>771</v>
      </c>
      <c r="B2306" s="4" t="s">
        <v>2929</v>
      </c>
      <c r="C2306" s="4"/>
      <c r="D2306" s="2"/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  <c r="V2306" s="2"/>
      <c r="W2306" s="2"/>
      <c r="X2306" s="2">
        <v>8113</v>
      </c>
    </row>
    <row r="2307" spans="1:24" ht="16.5" customHeight="1" x14ac:dyDescent="0.25">
      <c r="A2307" s="1" t="s">
        <v>771</v>
      </c>
      <c r="B2307" s="4" t="s">
        <v>774</v>
      </c>
      <c r="C2307" s="4"/>
      <c r="D2307" s="2">
        <v>360</v>
      </c>
      <c r="E2307" s="2">
        <v>160</v>
      </c>
      <c r="F2307" s="2">
        <v>205</v>
      </c>
      <c r="G2307" s="2">
        <v>825</v>
      </c>
      <c r="H2307" s="2">
        <v>5300</v>
      </c>
      <c r="I2307" s="2">
        <v>2500</v>
      </c>
      <c r="J2307" s="2">
        <v>16680</v>
      </c>
      <c r="K2307" s="2">
        <v>7000</v>
      </c>
      <c r="L2307" s="2">
        <v>14164</v>
      </c>
      <c r="M2307" s="2">
        <v>23625</v>
      </c>
      <c r="N2307" s="2">
        <v>14953</v>
      </c>
      <c r="O2307" s="2">
        <v>18255</v>
      </c>
      <c r="P2307" s="2">
        <v>9950</v>
      </c>
      <c r="Q2307" s="2">
        <v>19800</v>
      </c>
      <c r="R2307" s="2">
        <v>13423</v>
      </c>
      <c r="S2307" s="2">
        <v>17718</v>
      </c>
      <c r="T2307" s="2">
        <v>7600</v>
      </c>
      <c r="U2307" s="2">
        <v>2000</v>
      </c>
      <c r="V2307" s="2">
        <v>5315</v>
      </c>
      <c r="W2307" s="2">
        <v>11100</v>
      </c>
      <c r="X2307" s="2">
        <v>4507</v>
      </c>
    </row>
    <row r="2308" spans="1:24" s="43" customFormat="1" ht="16.5" customHeight="1" x14ac:dyDescent="0.25">
      <c r="A2308" s="3" t="s">
        <v>771</v>
      </c>
      <c r="B2308" s="5" t="s">
        <v>775</v>
      </c>
      <c r="C2308" s="5"/>
      <c r="D2308" s="10">
        <v>6444</v>
      </c>
      <c r="E2308" s="10">
        <v>4515</v>
      </c>
      <c r="F2308" s="10">
        <v>8641</v>
      </c>
      <c r="G2308" s="10">
        <v>6374</v>
      </c>
      <c r="H2308" s="10">
        <v>4124</v>
      </c>
      <c r="I2308" s="10">
        <v>3781</v>
      </c>
      <c r="J2308" s="10">
        <v>3615</v>
      </c>
      <c r="K2308" s="10">
        <v>5814</v>
      </c>
      <c r="L2308" s="10">
        <v>975</v>
      </c>
      <c r="M2308" s="10">
        <v>2500</v>
      </c>
      <c r="N2308" s="10">
        <v>14339</v>
      </c>
      <c r="O2308" s="10">
        <v>5436</v>
      </c>
      <c r="P2308" s="10">
        <v>5780</v>
      </c>
      <c r="Q2308" s="10">
        <v>0</v>
      </c>
      <c r="R2308" s="10">
        <v>11187</v>
      </c>
      <c r="S2308" s="10">
        <v>17280</v>
      </c>
      <c r="T2308" s="10">
        <v>4200</v>
      </c>
      <c r="U2308" s="10">
        <v>1500</v>
      </c>
      <c r="V2308" s="10">
        <v>4568</v>
      </c>
      <c r="W2308" s="10">
        <v>4000</v>
      </c>
      <c r="X2308" s="10">
        <v>2000</v>
      </c>
    </row>
    <row r="2309" spans="1:24" ht="16.5" customHeight="1" x14ac:dyDescent="0.25">
      <c r="A2309" s="1" t="s">
        <v>771</v>
      </c>
      <c r="B2309" s="5" t="s">
        <v>776</v>
      </c>
      <c r="C2309" s="5"/>
      <c r="D2309" s="2"/>
      <c r="E2309" s="2"/>
      <c r="F2309" s="2"/>
      <c r="G2309" s="2"/>
      <c r="H2309" s="2"/>
      <c r="I2309" s="2"/>
      <c r="J2309" s="2"/>
      <c r="K2309" s="2"/>
      <c r="L2309" s="2"/>
      <c r="M2309" s="2"/>
      <c r="N2309" s="2">
        <v>14400</v>
      </c>
      <c r="O2309" s="2">
        <v>1868</v>
      </c>
      <c r="P2309" s="2"/>
      <c r="Q2309" s="2">
        <v>0</v>
      </c>
      <c r="R2309" s="2">
        <v>1600</v>
      </c>
      <c r="S2309" s="2">
        <v>1600</v>
      </c>
      <c r="T2309" s="2"/>
      <c r="U2309" s="2"/>
      <c r="V2309" s="2"/>
      <c r="W2309" s="2">
        <v>1100</v>
      </c>
      <c r="X2309" s="2"/>
    </row>
    <row r="2310" spans="1:24" s="43" customFormat="1" ht="16.5" customHeight="1" x14ac:dyDescent="0.25">
      <c r="A2310" s="3" t="s">
        <v>771</v>
      </c>
      <c r="B2310" s="5" t="s">
        <v>1473</v>
      </c>
      <c r="C2310" s="5" t="s">
        <v>1973</v>
      </c>
      <c r="D2310" s="10"/>
      <c r="E2310" s="10"/>
      <c r="F2310" s="10"/>
      <c r="G2310" s="10"/>
      <c r="H2310" s="10"/>
      <c r="I2310" s="10"/>
      <c r="J2310" s="10"/>
      <c r="K2310" s="10"/>
      <c r="L2310" s="10"/>
      <c r="M2310" s="10"/>
      <c r="N2310" s="10"/>
      <c r="O2310" s="10"/>
      <c r="P2310" s="10"/>
      <c r="Q2310" s="10"/>
      <c r="R2310" s="10"/>
      <c r="S2310" s="10"/>
      <c r="T2310" s="10">
        <v>5100</v>
      </c>
      <c r="U2310" s="10"/>
      <c r="V2310" s="10"/>
      <c r="W2310" s="10"/>
      <c r="X2310" s="10"/>
    </row>
    <row r="2311" spans="1:24" ht="16.5" customHeight="1" x14ac:dyDescent="0.25">
      <c r="A2311" s="1" t="s">
        <v>771</v>
      </c>
      <c r="B2311" s="5" t="s">
        <v>1811</v>
      </c>
      <c r="C2311" s="5"/>
      <c r="D2311" s="2"/>
      <c r="E2311" s="2"/>
      <c r="F2311" s="2"/>
      <c r="G2311" s="2"/>
      <c r="H2311" s="2"/>
      <c r="I2311" s="2"/>
      <c r="J2311" s="2"/>
      <c r="K2311" s="2"/>
      <c r="L2311" s="2"/>
      <c r="M2311" s="2">
        <v>94088</v>
      </c>
      <c r="N2311" s="2">
        <v>48486</v>
      </c>
      <c r="O2311" s="2">
        <v>4707</v>
      </c>
      <c r="P2311" s="2"/>
      <c r="Q2311" s="2">
        <v>0</v>
      </c>
      <c r="R2311" s="2">
        <v>6039</v>
      </c>
      <c r="S2311" s="2"/>
      <c r="T2311" s="2"/>
      <c r="U2311" s="2"/>
      <c r="V2311" s="2"/>
      <c r="W2311" s="2"/>
      <c r="X2311" s="2"/>
    </row>
    <row r="2312" spans="1:24" s="43" customFormat="1" ht="16.5" customHeight="1" x14ac:dyDescent="0.25">
      <c r="A2312" s="3" t="s">
        <v>771</v>
      </c>
      <c r="B2312" s="5" t="s">
        <v>792</v>
      </c>
      <c r="C2312" s="5"/>
      <c r="D2312" s="10"/>
      <c r="E2312" s="10"/>
      <c r="F2312" s="10"/>
      <c r="G2312" s="10"/>
      <c r="H2312" s="10"/>
      <c r="I2312" s="10"/>
      <c r="J2312" s="10"/>
      <c r="K2312" s="10"/>
      <c r="L2312" s="10"/>
      <c r="M2312" s="10"/>
      <c r="N2312" s="10"/>
      <c r="O2312" s="10">
        <v>489</v>
      </c>
      <c r="P2312" s="10"/>
      <c r="Q2312" s="10">
        <v>0</v>
      </c>
      <c r="R2312" s="10">
        <v>0</v>
      </c>
      <c r="S2312" s="10"/>
      <c r="T2312" s="10"/>
      <c r="U2312" s="10"/>
      <c r="V2312" s="10"/>
      <c r="W2312" s="10"/>
      <c r="X2312" s="10"/>
    </row>
    <row r="2313" spans="1:24" ht="16.5" customHeight="1" x14ac:dyDescent="0.25">
      <c r="A2313" s="1" t="s">
        <v>771</v>
      </c>
      <c r="B2313" s="5" t="s">
        <v>777</v>
      </c>
      <c r="C2313" s="5"/>
      <c r="D2313" s="2">
        <v>7581</v>
      </c>
      <c r="E2313" s="2">
        <v>31100</v>
      </c>
      <c r="F2313" s="2">
        <v>22028</v>
      </c>
      <c r="G2313" s="2">
        <v>17148</v>
      </c>
      <c r="H2313" s="2">
        <v>47541</v>
      </c>
      <c r="I2313" s="2">
        <v>58312</v>
      </c>
      <c r="J2313" s="2">
        <v>33841</v>
      </c>
      <c r="K2313" s="2">
        <v>51518</v>
      </c>
      <c r="L2313" s="2">
        <v>68331</v>
      </c>
      <c r="M2313" s="2">
        <v>155515</v>
      </c>
      <c r="N2313" s="2">
        <v>76062</v>
      </c>
      <c r="O2313" s="2">
        <v>57148</v>
      </c>
      <c r="P2313" s="2">
        <v>14998</v>
      </c>
      <c r="Q2313" s="2">
        <v>0</v>
      </c>
      <c r="R2313" s="2">
        <v>175499</v>
      </c>
      <c r="S2313" s="2">
        <v>125696</v>
      </c>
      <c r="T2313" s="2">
        <v>123840</v>
      </c>
      <c r="U2313" s="2">
        <v>11581</v>
      </c>
      <c r="V2313" s="2">
        <v>4303</v>
      </c>
      <c r="W2313" s="2"/>
      <c r="X2313" s="2">
        <v>12688</v>
      </c>
    </row>
    <row r="2314" spans="1:24" ht="16.5" customHeight="1" x14ac:dyDescent="0.25">
      <c r="A2314" s="1" t="s">
        <v>771</v>
      </c>
      <c r="B2314" s="5" t="s">
        <v>778</v>
      </c>
      <c r="C2314" s="5"/>
      <c r="D2314" s="2">
        <v>10</v>
      </c>
      <c r="E2314" s="2"/>
      <c r="F2314" s="2"/>
      <c r="G2314" s="2"/>
      <c r="H2314" s="2">
        <v>11730</v>
      </c>
      <c r="I2314" s="2">
        <v>23500</v>
      </c>
      <c r="J2314" s="2"/>
      <c r="K2314" s="2">
        <v>1200</v>
      </c>
      <c r="L2314" s="2">
        <v>2004</v>
      </c>
      <c r="M2314" s="2">
        <v>2000</v>
      </c>
      <c r="N2314" s="2"/>
      <c r="O2314" s="2"/>
      <c r="P2314" s="2"/>
      <c r="Q2314" s="2">
        <v>0</v>
      </c>
      <c r="R2314" s="2">
        <v>0</v>
      </c>
      <c r="S2314" s="2"/>
      <c r="T2314" s="2"/>
      <c r="U2314" s="2"/>
      <c r="V2314" s="2"/>
      <c r="W2314" s="2"/>
      <c r="X2314" s="2"/>
    </row>
    <row r="2315" spans="1:24" ht="16.5" customHeight="1" x14ac:dyDescent="0.25">
      <c r="A2315" s="1" t="s">
        <v>771</v>
      </c>
      <c r="B2315" s="5" t="s">
        <v>779</v>
      </c>
      <c r="C2315" s="5"/>
      <c r="D2315" s="2"/>
      <c r="E2315" s="2"/>
      <c r="F2315" s="2"/>
      <c r="G2315" s="2"/>
      <c r="H2315" s="2"/>
      <c r="I2315" s="2"/>
      <c r="J2315" s="2"/>
      <c r="K2315" s="2"/>
      <c r="L2315" s="2"/>
      <c r="M2315" s="2"/>
      <c r="N2315" s="2">
        <v>4150</v>
      </c>
      <c r="O2315" s="2"/>
      <c r="P2315" s="2"/>
      <c r="Q2315" s="2">
        <v>0</v>
      </c>
      <c r="R2315" s="2">
        <v>0</v>
      </c>
      <c r="S2315" s="2"/>
      <c r="T2315" s="2"/>
      <c r="U2315" s="2"/>
      <c r="V2315" s="2"/>
      <c r="W2315" s="2"/>
      <c r="X2315" s="2"/>
    </row>
    <row r="2316" spans="1:24" s="43" customFormat="1" ht="16.5" customHeight="1" x14ac:dyDescent="0.25">
      <c r="A2316" s="3" t="s">
        <v>771</v>
      </c>
      <c r="B2316" s="5" t="s">
        <v>1575</v>
      </c>
      <c r="C2316" s="5"/>
      <c r="D2316" s="10"/>
      <c r="E2316" s="10"/>
      <c r="F2316" s="10"/>
      <c r="G2316" s="10"/>
      <c r="H2316" s="10"/>
      <c r="I2316" s="10"/>
      <c r="J2316" s="10"/>
      <c r="K2316" s="10"/>
      <c r="L2316" s="10"/>
      <c r="M2316" s="10"/>
      <c r="N2316" s="10"/>
      <c r="O2316" s="10"/>
      <c r="P2316" s="10"/>
      <c r="Q2316" s="10"/>
      <c r="R2316" s="10"/>
      <c r="S2316" s="10">
        <v>480</v>
      </c>
      <c r="T2316" s="10"/>
      <c r="U2316" s="10"/>
      <c r="V2316" s="10"/>
      <c r="W2316" s="10"/>
      <c r="X2316" s="10"/>
    </row>
    <row r="2317" spans="1:24" ht="16.5" customHeight="1" x14ac:dyDescent="0.25">
      <c r="A2317" s="1" t="s">
        <v>771</v>
      </c>
      <c r="B2317" s="5" t="s">
        <v>780</v>
      </c>
      <c r="C2317" s="5"/>
      <c r="D2317" s="2"/>
      <c r="E2317" s="2"/>
      <c r="F2317" s="2">
        <v>765</v>
      </c>
      <c r="G2317" s="2">
        <v>1586</v>
      </c>
      <c r="H2317" s="2">
        <v>250</v>
      </c>
      <c r="I2317" s="2">
        <v>1500</v>
      </c>
      <c r="J2317" s="2">
        <v>750</v>
      </c>
      <c r="K2317" s="2">
        <v>1433</v>
      </c>
      <c r="L2317" s="2">
        <v>670</v>
      </c>
      <c r="M2317" s="2">
        <v>960</v>
      </c>
      <c r="N2317" s="2">
        <v>3203</v>
      </c>
      <c r="O2317" s="2"/>
      <c r="P2317" s="2"/>
      <c r="Q2317" s="2">
        <v>0</v>
      </c>
      <c r="R2317" s="2">
        <v>0</v>
      </c>
      <c r="S2317" s="2"/>
      <c r="T2317" s="2"/>
      <c r="U2317" s="2"/>
      <c r="V2317" s="2"/>
      <c r="W2317" s="2"/>
      <c r="X2317" s="2"/>
    </row>
    <row r="2318" spans="1:24" ht="16.5" customHeight="1" x14ac:dyDescent="0.25">
      <c r="A2318" s="1" t="s">
        <v>771</v>
      </c>
      <c r="B2318" s="5" t="s">
        <v>793</v>
      </c>
      <c r="C2318" s="5"/>
      <c r="D2318" s="2"/>
      <c r="E2318" s="2"/>
      <c r="F2318" s="2"/>
      <c r="G2318" s="2"/>
      <c r="H2318" s="2"/>
      <c r="I2318" s="2"/>
      <c r="J2318" s="2"/>
      <c r="K2318" s="2"/>
      <c r="L2318" s="2"/>
      <c r="M2318" s="2">
        <v>180</v>
      </c>
      <c r="N2318" s="2"/>
      <c r="O2318" s="2">
        <v>3500</v>
      </c>
      <c r="P2318" s="2"/>
      <c r="Q2318" s="2">
        <v>0</v>
      </c>
      <c r="R2318" s="2">
        <v>3309</v>
      </c>
      <c r="S2318" s="2">
        <v>3709</v>
      </c>
      <c r="T2318" s="2">
        <v>1000</v>
      </c>
      <c r="U2318" s="2"/>
      <c r="V2318" s="2"/>
      <c r="W2318" s="2"/>
      <c r="X2318" s="2"/>
    </row>
    <row r="2319" spans="1:24" ht="16.5" customHeight="1" x14ac:dyDescent="0.25">
      <c r="A2319" s="1" t="s">
        <v>771</v>
      </c>
      <c r="B2319" s="5" t="s">
        <v>1812</v>
      </c>
      <c r="C2319" s="5"/>
      <c r="D2319" s="2"/>
      <c r="E2319" s="2"/>
      <c r="F2319" s="2"/>
      <c r="G2319" s="2"/>
      <c r="H2319" s="2"/>
      <c r="I2319" s="2"/>
      <c r="J2319" s="2"/>
      <c r="K2319" s="2"/>
      <c r="L2319" s="2"/>
      <c r="M2319" s="2">
        <v>6642</v>
      </c>
      <c r="N2319" s="2">
        <v>14399</v>
      </c>
      <c r="O2319" s="2">
        <v>4216</v>
      </c>
      <c r="P2319" s="2"/>
      <c r="Q2319" s="2">
        <v>0</v>
      </c>
      <c r="R2319" s="2">
        <v>15874</v>
      </c>
      <c r="S2319" s="2"/>
      <c r="T2319" s="2"/>
      <c r="U2319" s="2"/>
      <c r="V2319" s="2"/>
      <c r="W2319" s="2"/>
      <c r="X2319" s="2"/>
    </row>
    <row r="2320" spans="1:24" ht="16.5" customHeight="1" x14ac:dyDescent="0.25">
      <c r="A2320" s="1" t="s">
        <v>771</v>
      </c>
      <c r="B2320" s="5" t="s">
        <v>781</v>
      </c>
      <c r="C2320" s="5"/>
      <c r="D2320" s="2">
        <v>346</v>
      </c>
      <c r="E2320" s="2">
        <v>7300</v>
      </c>
      <c r="F2320" s="2">
        <v>10037</v>
      </c>
      <c r="G2320" s="2">
        <v>21687</v>
      </c>
      <c r="H2320" s="2">
        <v>8702</v>
      </c>
      <c r="I2320" s="2">
        <v>95262</v>
      </c>
      <c r="J2320" s="2">
        <v>4000</v>
      </c>
      <c r="K2320" s="2">
        <v>120479</v>
      </c>
      <c r="L2320" s="2">
        <v>136718</v>
      </c>
      <c r="M2320" s="2">
        <v>222547</v>
      </c>
      <c r="N2320" s="2">
        <v>226272</v>
      </c>
      <c r="O2320" s="2">
        <v>140170</v>
      </c>
      <c r="P2320" s="2">
        <v>40321</v>
      </c>
      <c r="Q2320" s="2">
        <v>42900</v>
      </c>
      <c r="R2320" s="2">
        <v>177764</v>
      </c>
      <c r="S2320" s="2">
        <v>99132</v>
      </c>
      <c r="T2320" s="2">
        <v>66585</v>
      </c>
      <c r="U2320" s="2">
        <v>3829</v>
      </c>
      <c r="V2320" s="2">
        <v>4940</v>
      </c>
      <c r="W2320" s="2">
        <v>200</v>
      </c>
      <c r="X2320" s="2">
        <v>6710</v>
      </c>
    </row>
    <row r="2321" spans="1:24" ht="16.5" customHeight="1" x14ac:dyDescent="0.25">
      <c r="A2321" s="1" t="s">
        <v>771</v>
      </c>
      <c r="B2321" s="5" t="s">
        <v>1474</v>
      </c>
      <c r="C2321" s="5"/>
      <c r="D2321" s="2"/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>
        <v>9744</v>
      </c>
      <c r="U2321" s="2"/>
      <c r="V2321" s="2"/>
      <c r="W2321" s="2"/>
      <c r="X2321" s="2"/>
    </row>
    <row r="2322" spans="1:24" ht="16.5" customHeight="1" x14ac:dyDescent="0.25">
      <c r="A2322" s="1" t="s">
        <v>771</v>
      </c>
      <c r="B2322" s="5" t="s">
        <v>782</v>
      </c>
      <c r="C2322" s="5"/>
      <c r="D2322" s="2">
        <v>1332</v>
      </c>
      <c r="E2322" s="2">
        <v>800</v>
      </c>
      <c r="F2322" s="2">
        <v>300</v>
      </c>
      <c r="G2322" s="2"/>
      <c r="H2322" s="2">
        <v>50</v>
      </c>
      <c r="I2322" s="2">
        <v>1300</v>
      </c>
      <c r="J2322" s="2">
        <v>404</v>
      </c>
      <c r="K2322" s="2">
        <v>5600</v>
      </c>
      <c r="L2322" s="2">
        <v>703</v>
      </c>
      <c r="M2322" s="2">
        <v>70</v>
      </c>
      <c r="N2322" s="2">
        <v>6032</v>
      </c>
      <c r="O2322" s="2">
        <v>700</v>
      </c>
      <c r="P2322" s="2">
        <v>515</v>
      </c>
      <c r="Q2322" s="2">
        <v>0</v>
      </c>
      <c r="R2322" s="2">
        <v>500</v>
      </c>
      <c r="S2322" s="2">
        <v>300</v>
      </c>
      <c r="T2322" s="2">
        <v>300</v>
      </c>
      <c r="U2322" s="2">
        <v>400</v>
      </c>
      <c r="V2322" s="2">
        <v>400</v>
      </c>
      <c r="W2322" s="2">
        <v>20</v>
      </c>
      <c r="X2322" s="2"/>
    </row>
    <row r="2323" spans="1:24" ht="16.5" customHeight="1" x14ac:dyDescent="0.25">
      <c r="A2323" s="1" t="s">
        <v>771</v>
      </c>
      <c r="B2323" s="4" t="s">
        <v>783</v>
      </c>
      <c r="C2323" s="4"/>
      <c r="D2323" s="2">
        <v>13761</v>
      </c>
      <c r="E2323" s="2"/>
      <c r="F2323" s="2"/>
      <c r="G2323" s="2"/>
      <c r="H2323" s="2"/>
      <c r="I2323" s="2"/>
      <c r="J2323" s="2"/>
      <c r="K2323" s="2"/>
      <c r="L2323" s="2">
        <v>4000</v>
      </c>
      <c r="M2323" s="2"/>
      <c r="N2323" s="2"/>
      <c r="O2323" s="2"/>
      <c r="P2323" s="2">
        <v>15000</v>
      </c>
      <c r="Q2323" s="2">
        <v>15000</v>
      </c>
      <c r="R2323" s="2">
        <v>343</v>
      </c>
      <c r="S2323" s="2"/>
      <c r="T2323" s="2"/>
      <c r="U2323" s="2"/>
      <c r="V2323" s="2"/>
      <c r="W2323" s="2"/>
      <c r="X2323" s="2"/>
    </row>
    <row r="2324" spans="1:24" ht="16.5" customHeight="1" x14ac:dyDescent="0.25">
      <c r="A2324" s="1" t="s">
        <v>771</v>
      </c>
      <c r="B2324" s="4" t="s">
        <v>10</v>
      </c>
      <c r="C2324" s="4"/>
      <c r="D2324" s="2">
        <v>7832</v>
      </c>
      <c r="E2324" s="2"/>
      <c r="F2324" s="2">
        <v>1720</v>
      </c>
      <c r="G2324" s="2">
        <v>1353</v>
      </c>
      <c r="H2324" s="2">
        <v>4708</v>
      </c>
      <c r="I2324" s="2"/>
      <c r="J2324" s="2">
        <v>70</v>
      </c>
      <c r="K2324" s="2">
        <v>14111</v>
      </c>
      <c r="L2324" s="2">
        <v>146814</v>
      </c>
      <c r="M2324" s="2">
        <v>20520</v>
      </c>
      <c r="N2324" s="2">
        <v>14860</v>
      </c>
      <c r="O2324" s="2">
        <v>47661</v>
      </c>
      <c r="P2324" s="2">
        <f>138+1900+1000</f>
        <v>3038</v>
      </c>
      <c r="Q2324" s="2">
        <v>73440</v>
      </c>
      <c r="R2324" s="2">
        <v>9257</v>
      </c>
      <c r="S2324" s="2">
        <v>150</v>
      </c>
      <c r="T2324" s="2"/>
      <c r="U2324" s="2">
        <v>70</v>
      </c>
      <c r="V2324" s="2">
        <v>1879</v>
      </c>
      <c r="W2324" s="2"/>
      <c r="X2324" s="2"/>
    </row>
    <row r="2325" spans="1:24" ht="16.5" customHeight="1" x14ac:dyDescent="0.25">
      <c r="A2325" s="1" t="s">
        <v>771</v>
      </c>
      <c r="B2325" s="4" t="s">
        <v>1909</v>
      </c>
      <c r="C2325" s="4"/>
      <c r="D2325" s="2">
        <v>52447</v>
      </c>
      <c r="E2325" s="2">
        <v>34315</v>
      </c>
      <c r="F2325" s="2">
        <v>34024</v>
      </c>
      <c r="G2325" s="2">
        <v>49148</v>
      </c>
      <c r="H2325" s="2">
        <v>102486</v>
      </c>
      <c r="I2325" s="2">
        <v>66800</v>
      </c>
      <c r="J2325" s="2">
        <v>24846</v>
      </c>
      <c r="K2325" s="2">
        <v>74940</v>
      </c>
      <c r="L2325" s="2"/>
      <c r="M2325" s="2">
        <v>184555</v>
      </c>
      <c r="N2325" s="2">
        <v>234661</v>
      </c>
      <c r="O2325" s="2">
        <v>234684</v>
      </c>
      <c r="P2325" s="2">
        <v>172419</v>
      </c>
      <c r="Q2325" s="2">
        <v>249967</v>
      </c>
      <c r="R2325" s="2">
        <v>366369</v>
      </c>
      <c r="S2325" s="2">
        <v>371521</v>
      </c>
      <c r="T2325" s="2">
        <v>209565</v>
      </c>
      <c r="U2325" s="2">
        <v>101703</v>
      </c>
      <c r="V2325" s="2">
        <v>112401</v>
      </c>
      <c r="W2325" s="2">
        <v>51776</v>
      </c>
      <c r="X2325" s="2">
        <v>69192</v>
      </c>
    </row>
    <row r="2326" spans="1:24" ht="16.5" customHeight="1" x14ac:dyDescent="0.25">
      <c r="A2326" s="1" t="s">
        <v>771</v>
      </c>
      <c r="B2326" s="4" t="s">
        <v>2930</v>
      </c>
      <c r="C2326" s="4"/>
      <c r="D2326" s="2"/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  <c r="V2326" s="2"/>
      <c r="W2326" s="2"/>
      <c r="X2326" s="2">
        <v>500</v>
      </c>
    </row>
    <row r="2327" spans="1:24" s="43" customFormat="1" ht="16.5" customHeight="1" x14ac:dyDescent="0.25">
      <c r="A2327" s="1" t="s">
        <v>771</v>
      </c>
      <c r="B2327" s="5" t="s">
        <v>1214</v>
      </c>
      <c r="C2327" s="5"/>
      <c r="D2327" s="10"/>
      <c r="E2327" s="10"/>
      <c r="F2327" s="10"/>
      <c r="G2327" s="10"/>
      <c r="H2327" s="10"/>
      <c r="I2327" s="10"/>
      <c r="J2327" s="10"/>
      <c r="K2327" s="10"/>
      <c r="L2327" s="10"/>
      <c r="M2327" s="10"/>
      <c r="N2327" s="10"/>
      <c r="O2327" s="10"/>
      <c r="P2327" s="10"/>
      <c r="Q2327" s="10"/>
      <c r="R2327" s="10">
        <v>9000</v>
      </c>
      <c r="S2327" s="10"/>
      <c r="T2327" s="10"/>
      <c r="U2327" s="10"/>
      <c r="V2327" s="10"/>
      <c r="W2327" s="10"/>
      <c r="X2327" s="10"/>
    </row>
    <row r="2328" spans="1:24" ht="16.5" customHeight="1" x14ac:dyDescent="0.25">
      <c r="A2328" s="1" t="s">
        <v>771</v>
      </c>
      <c r="B2328" s="4" t="s">
        <v>784</v>
      </c>
      <c r="C2328" s="4"/>
      <c r="D2328" s="2"/>
      <c r="E2328" s="2"/>
      <c r="F2328" s="2"/>
      <c r="G2328" s="2"/>
      <c r="H2328" s="2"/>
      <c r="I2328" s="2"/>
      <c r="J2328" s="2"/>
      <c r="K2328" s="2"/>
      <c r="L2328" s="2"/>
      <c r="M2328" s="2"/>
      <c r="N2328" s="2">
        <v>12000</v>
      </c>
      <c r="O2328" s="2"/>
      <c r="P2328" s="2"/>
      <c r="Q2328" s="2">
        <v>0</v>
      </c>
      <c r="R2328" s="2">
        <v>0</v>
      </c>
      <c r="S2328" s="2"/>
      <c r="T2328" s="2"/>
      <c r="U2328" s="2"/>
      <c r="V2328" s="2"/>
      <c r="W2328" s="2"/>
      <c r="X2328" s="2"/>
    </row>
    <row r="2329" spans="1:24" ht="16.5" customHeight="1" x14ac:dyDescent="0.25">
      <c r="A2329" s="1" t="s">
        <v>771</v>
      </c>
      <c r="B2329" s="4" t="s">
        <v>785</v>
      </c>
      <c r="C2329" s="4"/>
      <c r="D2329" s="2">
        <v>150</v>
      </c>
      <c r="E2329" s="2"/>
      <c r="F2329" s="2"/>
      <c r="G2329" s="2"/>
      <c r="H2329" s="2"/>
      <c r="I2329" s="2">
        <v>200</v>
      </c>
      <c r="J2329" s="2"/>
      <c r="K2329" s="2"/>
      <c r="L2329" s="2">
        <v>3</v>
      </c>
      <c r="M2329" s="2"/>
      <c r="N2329" s="2">
        <v>1900</v>
      </c>
      <c r="O2329" s="2">
        <v>360</v>
      </c>
      <c r="P2329" s="2"/>
      <c r="Q2329" s="2">
        <v>0</v>
      </c>
      <c r="R2329" s="2">
        <v>40</v>
      </c>
      <c r="S2329" s="2"/>
      <c r="T2329" s="2"/>
      <c r="U2329" s="2"/>
      <c r="V2329" s="2"/>
      <c r="W2329" s="2"/>
      <c r="X2329" s="2"/>
    </row>
    <row r="2330" spans="1:24" ht="16.5" customHeight="1" x14ac:dyDescent="0.25">
      <c r="A2330" s="1" t="s">
        <v>771</v>
      </c>
      <c r="B2330" s="4" t="s">
        <v>786</v>
      </c>
      <c r="C2330" s="4"/>
      <c r="D2330" s="2"/>
      <c r="E2330" s="2"/>
      <c r="F2330" s="2"/>
      <c r="G2330" s="2">
        <v>300</v>
      </c>
      <c r="H2330" s="2">
        <v>90</v>
      </c>
      <c r="I2330" s="2"/>
      <c r="J2330" s="2">
        <v>100</v>
      </c>
      <c r="K2330" s="2"/>
      <c r="L2330" s="2">
        <v>3</v>
      </c>
      <c r="M2330" s="2"/>
      <c r="N2330" s="2">
        <v>189</v>
      </c>
      <c r="O2330" s="2">
        <v>349</v>
      </c>
      <c r="P2330" s="2">
        <v>164</v>
      </c>
      <c r="Q2330" s="2">
        <v>0</v>
      </c>
      <c r="R2330" s="2">
        <v>0</v>
      </c>
      <c r="S2330" s="2"/>
      <c r="T2330" s="2"/>
      <c r="U2330" s="2">
        <v>272</v>
      </c>
      <c r="V2330" s="2">
        <v>150</v>
      </c>
      <c r="W2330" s="2"/>
      <c r="X2330" s="2"/>
    </row>
    <row r="2331" spans="1:24" s="43" customFormat="1" ht="16.5" customHeight="1" x14ac:dyDescent="0.25">
      <c r="A2331" s="3" t="s">
        <v>771</v>
      </c>
      <c r="B2331" s="5" t="s">
        <v>1974</v>
      </c>
      <c r="C2331" s="5" t="s">
        <v>1975</v>
      </c>
      <c r="D2331" s="10"/>
      <c r="E2331" s="10"/>
      <c r="F2331" s="10"/>
      <c r="G2331" s="10"/>
      <c r="H2331" s="10"/>
      <c r="I2331" s="10"/>
      <c r="J2331" s="10"/>
      <c r="K2331" s="10"/>
      <c r="L2331" s="10"/>
      <c r="M2331" s="10"/>
      <c r="N2331" s="10"/>
      <c r="O2331" s="10"/>
      <c r="P2331" s="10"/>
      <c r="Q2331" s="10"/>
      <c r="R2331" s="10"/>
      <c r="S2331" s="10">
        <v>80643</v>
      </c>
      <c r="T2331" s="10">
        <v>14071</v>
      </c>
      <c r="U2331" s="10"/>
      <c r="V2331" s="10"/>
      <c r="W2331" s="10"/>
      <c r="X2331" s="10"/>
    </row>
    <row r="2332" spans="1:24" s="43" customFormat="1" ht="16.5" customHeight="1" x14ac:dyDescent="0.25">
      <c r="A2332" s="3" t="s">
        <v>771</v>
      </c>
      <c r="B2332" s="5" t="s">
        <v>1475</v>
      </c>
      <c r="C2332" s="5"/>
      <c r="D2332" s="10"/>
      <c r="E2332" s="10"/>
      <c r="F2332" s="10"/>
      <c r="G2332" s="10"/>
      <c r="H2332" s="10"/>
      <c r="I2332" s="10"/>
      <c r="J2332" s="10"/>
      <c r="K2332" s="10"/>
      <c r="L2332" s="10"/>
      <c r="M2332" s="10"/>
      <c r="N2332" s="10"/>
      <c r="O2332" s="10"/>
      <c r="P2332" s="10"/>
      <c r="Q2332" s="10"/>
      <c r="R2332" s="10"/>
      <c r="S2332" s="10"/>
      <c r="T2332" s="10">
        <v>405</v>
      </c>
      <c r="U2332" s="10"/>
      <c r="V2332" s="10"/>
      <c r="W2332" s="10"/>
      <c r="X2332" s="10"/>
    </row>
    <row r="2333" spans="1:24" ht="16.5" customHeight="1" x14ac:dyDescent="0.25">
      <c r="A2333" s="1" t="s">
        <v>771</v>
      </c>
      <c r="B2333" s="4" t="s">
        <v>787</v>
      </c>
      <c r="C2333" s="4"/>
      <c r="D2333" s="2">
        <v>1796</v>
      </c>
      <c r="E2333" s="2"/>
      <c r="F2333" s="2"/>
      <c r="G2333" s="2">
        <v>1778</v>
      </c>
      <c r="H2333" s="2">
        <v>1542</v>
      </c>
      <c r="I2333" s="2"/>
      <c r="J2333" s="2">
        <v>1277</v>
      </c>
      <c r="K2333" s="2"/>
      <c r="L2333" s="2">
        <v>4</v>
      </c>
      <c r="M2333" s="2"/>
      <c r="N2333" s="2">
        <v>7100</v>
      </c>
      <c r="O2333" s="2"/>
      <c r="P2333" s="2">
        <v>515</v>
      </c>
      <c r="Q2333" s="2">
        <v>0</v>
      </c>
      <c r="R2333" s="2">
        <v>0</v>
      </c>
      <c r="S2333" s="2"/>
      <c r="T2333" s="2"/>
      <c r="U2333" s="2"/>
      <c r="V2333" s="2"/>
      <c r="W2333" s="2"/>
      <c r="X2333" s="2"/>
    </row>
    <row r="2334" spans="1:24" ht="16.5" customHeight="1" x14ac:dyDescent="0.25">
      <c r="A2334" s="1" t="s">
        <v>771</v>
      </c>
      <c r="B2334" s="4" t="s">
        <v>788</v>
      </c>
      <c r="C2334" s="4"/>
      <c r="D2334" s="2"/>
      <c r="E2334" s="2"/>
      <c r="F2334" s="2"/>
      <c r="G2334" s="2">
        <v>50</v>
      </c>
      <c r="H2334" s="2">
        <v>324</v>
      </c>
      <c r="I2334" s="2"/>
      <c r="J2334" s="2">
        <v>15</v>
      </c>
      <c r="K2334" s="2"/>
      <c r="L2334" s="2"/>
      <c r="M2334" s="2">
        <v>120</v>
      </c>
      <c r="N2334" s="2"/>
      <c r="O2334" s="2">
        <v>137</v>
      </c>
      <c r="P2334" s="2"/>
      <c r="Q2334" s="2">
        <v>0</v>
      </c>
      <c r="R2334" s="2">
        <v>0</v>
      </c>
      <c r="S2334" s="2"/>
      <c r="T2334" s="2"/>
      <c r="U2334" s="2"/>
      <c r="V2334" s="2"/>
      <c r="W2334" s="2"/>
      <c r="X2334" s="2">
        <v>160</v>
      </c>
    </row>
    <row r="2335" spans="1:24" ht="16.5" customHeight="1" x14ac:dyDescent="0.25">
      <c r="A2335" s="1" t="s">
        <v>771</v>
      </c>
      <c r="B2335" s="4" t="s">
        <v>1476</v>
      </c>
      <c r="C2335" s="4"/>
      <c r="D2335" s="2"/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>
        <v>44</v>
      </c>
      <c r="U2335" s="2"/>
      <c r="V2335" s="2">
        <v>35</v>
      </c>
      <c r="W2335" s="2"/>
      <c r="X2335" s="2">
        <v>43</v>
      </c>
    </row>
    <row r="2336" spans="1:24" ht="16.5" customHeight="1" x14ac:dyDescent="0.25">
      <c r="A2336" s="1" t="s">
        <v>771</v>
      </c>
      <c r="B2336" s="4" t="s">
        <v>789</v>
      </c>
      <c r="C2336" s="4"/>
      <c r="D2336" s="2">
        <v>45030</v>
      </c>
      <c r="E2336" s="2">
        <v>9650</v>
      </c>
      <c r="F2336" s="2">
        <v>4500</v>
      </c>
      <c r="G2336" s="2">
        <v>9650</v>
      </c>
      <c r="H2336" s="2">
        <v>8800</v>
      </c>
      <c r="I2336" s="2">
        <v>7500</v>
      </c>
      <c r="J2336" s="2">
        <v>6200</v>
      </c>
      <c r="K2336" s="2"/>
      <c r="L2336" s="2">
        <v>2000</v>
      </c>
      <c r="M2336" s="2">
        <v>8000</v>
      </c>
      <c r="N2336" s="2">
        <v>26650</v>
      </c>
      <c r="O2336" s="2">
        <v>10482</v>
      </c>
      <c r="P2336" s="2">
        <v>5400</v>
      </c>
      <c r="Q2336" s="2">
        <v>9300</v>
      </c>
      <c r="R2336" s="2">
        <v>26804</v>
      </c>
      <c r="S2336" s="2">
        <v>20354</v>
      </c>
      <c r="T2336" s="2">
        <v>33877</v>
      </c>
      <c r="U2336" s="2">
        <v>13111</v>
      </c>
      <c r="V2336" s="2">
        <v>25076</v>
      </c>
      <c r="W2336" s="2">
        <v>11101</v>
      </c>
      <c r="X2336" s="2">
        <v>14973</v>
      </c>
    </row>
    <row r="2337" spans="1:25" ht="16.5" customHeight="1" x14ac:dyDescent="0.25">
      <c r="A2337" s="1" t="s">
        <v>771</v>
      </c>
      <c r="B2337" s="4" t="s">
        <v>1477</v>
      </c>
      <c r="C2337" s="4"/>
      <c r="D2337" s="2"/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>
        <v>78</v>
      </c>
      <c r="U2337" s="2"/>
      <c r="V2337" s="2">
        <v>26</v>
      </c>
      <c r="W2337" s="2"/>
      <c r="X2337" s="2">
        <v>28</v>
      </c>
    </row>
    <row r="2338" spans="1:25" s="43" customFormat="1" ht="16.5" customHeight="1" x14ac:dyDescent="0.25">
      <c r="A2338" s="3" t="s">
        <v>771</v>
      </c>
      <c r="B2338" s="5" t="s">
        <v>1478</v>
      </c>
      <c r="C2338" s="5" t="s">
        <v>1976</v>
      </c>
      <c r="D2338" s="10"/>
      <c r="E2338" s="10"/>
      <c r="F2338" s="10"/>
      <c r="G2338" s="10"/>
      <c r="H2338" s="10"/>
      <c r="I2338" s="10"/>
      <c r="J2338" s="10"/>
      <c r="K2338" s="10"/>
      <c r="L2338" s="10"/>
      <c r="M2338" s="10"/>
      <c r="N2338" s="10"/>
      <c r="O2338" s="10"/>
      <c r="P2338" s="10"/>
      <c r="Q2338" s="10"/>
      <c r="R2338" s="10"/>
      <c r="S2338" s="10">
        <v>52103</v>
      </c>
      <c r="T2338" s="10">
        <v>25012</v>
      </c>
      <c r="U2338" s="10"/>
      <c r="V2338" s="10"/>
      <c r="W2338" s="10"/>
      <c r="X2338" s="10"/>
    </row>
    <row r="2339" spans="1:25" s="43" customFormat="1" ht="16.5" customHeight="1" x14ac:dyDescent="0.25">
      <c r="A2339" s="3" t="s">
        <v>771</v>
      </c>
      <c r="B2339" s="5" t="s">
        <v>794</v>
      </c>
      <c r="C2339" s="5"/>
      <c r="D2339" s="10"/>
      <c r="E2339" s="10"/>
      <c r="F2339" s="10"/>
      <c r="G2339" s="10"/>
      <c r="H2339" s="10"/>
      <c r="I2339" s="10"/>
      <c r="J2339" s="10"/>
      <c r="K2339" s="10"/>
      <c r="L2339" s="10"/>
      <c r="M2339" s="10"/>
      <c r="N2339" s="10"/>
      <c r="O2339" s="10">
        <v>61</v>
      </c>
      <c r="P2339" s="10"/>
      <c r="Q2339" s="10">
        <v>0</v>
      </c>
      <c r="R2339" s="10">
        <v>0</v>
      </c>
      <c r="S2339" s="10"/>
      <c r="T2339" s="10"/>
      <c r="U2339" s="10"/>
      <c r="V2339" s="10"/>
      <c r="W2339" s="10"/>
      <c r="X2339" s="10"/>
    </row>
    <row r="2340" spans="1:25" s="43" customFormat="1" ht="16.5" customHeight="1" x14ac:dyDescent="0.25">
      <c r="A2340" s="3" t="s">
        <v>771</v>
      </c>
      <c r="B2340" s="5" t="s">
        <v>1479</v>
      </c>
      <c r="C2340" s="5" t="s">
        <v>1977</v>
      </c>
      <c r="D2340" s="10"/>
      <c r="E2340" s="10"/>
      <c r="F2340" s="10"/>
      <c r="G2340" s="10"/>
      <c r="H2340" s="10"/>
      <c r="I2340" s="10"/>
      <c r="J2340" s="10"/>
      <c r="K2340" s="10"/>
      <c r="L2340" s="10"/>
      <c r="M2340" s="10"/>
      <c r="N2340" s="10"/>
      <c r="O2340" s="10"/>
      <c r="P2340" s="10"/>
      <c r="Q2340" s="10"/>
      <c r="R2340" s="10"/>
      <c r="S2340" s="10">
        <v>9593</v>
      </c>
      <c r="T2340" s="10">
        <v>10328</v>
      </c>
      <c r="U2340" s="10"/>
      <c r="V2340" s="10"/>
      <c r="W2340" s="10"/>
      <c r="X2340" s="10"/>
    </row>
    <row r="2341" spans="1:25" ht="16.5" customHeight="1" x14ac:dyDescent="0.25">
      <c r="A2341" s="1" t="s">
        <v>771</v>
      </c>
      <c r="B2341" s="4" t="s">
        <v>790</v>
      </c>
      <c r="C2341" s="4"/>
      <c r="D2341" s="2"/>
      <c r="E2341" s="2">
        <v>3000</v>
      </c>
      <c r="F2341" s="2">
        <v>3000</v>
      </c>
      <c r="G2341" s="2">
        <v>2000</v>
      </c>
      <c r="H2341" s="2">
        <v>3000</v>
      </c>
      <c r="I2341" s="2">
        <v>3000</v>
      </c>
      <c r="J2341" s="2"/>
      <c r="K2341" s="2"/>
      <c r="L2341" s="2"/>
      <c r="M2341" s="2"/>
      <c r="N2341" s="2"/>
      <c r="O2341" s="2"/>
      <c r="P2341" s="2"/>
      <c r="Q2341" s="2">
        <v>0</v>
      </c>
      <c r="R2341" s="2">
        <v>0</v>
      </c>
      <c r="S2341" s="2"/>
      <c r="T2341" s="2"/>
      <c r="U2341" s="2"/>
      <c r="V2341" s="2">
        <v>40</v>
      </c>
      <c r="W2341" s="2"/>
      <c r="X2341" s="2"/>
    </row>
    <row r="2342" spans="1:25" ht="16.5" customHeight="1" x14ac:dyDescent="0.25">
      <c r="A2342" s="1" t="s">
        <v>771</v>
      </c>
      <c r="B2342" s="4" t="s">
        <v>1216</v>
      </c>
      <c r="C2342" s="4"/>
      <c r="D2342" s="2"/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>
        <v>1620</v>
      </c>
      <c r="S2342" s="2">
        <v>3150</v>
      </c>
      <c r="T2342" s="2">
        <v>1200</v>
      </c>
      <c r="U2342" s="2">
        <v>29946</v>
      </c>
      <c r="V2342" s="2"/>
      <c r="W2342" s="2"/>
      <c r="X2342" s="2"/>
    </row>
    <row r="2343" spans="1:25" ht="16.5" customHeight="1" x14ac:dyDescent="0.25">
      <c r="A2343" s="1" t="s">
        <v>771</v>
      </c>
      <c r="B2343" s="4" t="s">
        <v>791</v>
      </c>
      <c r="C2343" s="4"/>
      <c r="D2343" s="2">
        <v>6550</v>
      </c>
      <c r="E2343" s="2">
        <v>7600</v>
      </c>
      <c r="F2343" s="2">
        <v>12692</v>
      </c>
      <c r="G2343" s="2">
        <v>8300</v>
      </c>
      <c r="H2343" s="2">
        <v>10690</v>
      </c>
      <c r="I2343" s="2">
        <v>18002</v>
      </c>
      <c r="J2343" s="2">
        <v>9433</v>
      </c>
      <c r="K2343" s="2">
        <v>10500</v>
      </c>
      <c r="L2343" s="2">
        <v>4903</v>
      </c>
      <c r="M2343" s="2">
        <v>23497</v>
      </c>
      <c r="N2343" s="2">
        <v>30689</v>
      </c>
      <c r="O2343" s="2">
        <v>23672</v>
      </c>
      <c r="P2343" s="2">
        <v>28823</v>
      </c>
      <c r="Q2343" s="2">
        <v>22260</v>
      </c>
      <c r="R2343" s="2">
        <v>38449</v>
      </c>
      <c r="S2343" s="2">
        <v>47039</v>
      </c>
      <c r="T2343" s="2">
        <v>34690</v>
      </c>
      <c r="U2343" s="2"/>
      <c r="V2343" s="2">
        <v>26724</v>
      </c>
      <c r="W2343" s="2">
        <v>14000</v>
      </c>
      <c r="X2343" s="2">
        <v>9974</v>
      </c>
    </row>
    <row r="2344" spans="1:25" ht="16.5" customHeight="1" x14ac:dyDescent="0.25">
      <c r="A2344" s="7" t="s">
        <v>978</v>
      </c>
      <c r="B2344" s="7" t="s">
        <v>978</v>
      </c>
      <c r="C2344" s="7"/>
      <c r="D2344" s="9">
        <f t="shared" ref="D2344:U2344" si="68">SUM(D2301:D2343)</f>
        <v>182549</v>
      </c>
      <c r="E2344" s="9">
        <f t="shared" si="68"/>
        <v>130680</v>
      </c>
      <c r="F2344" s="9">
        <f t="shared" si="68"/>
        <v>99127</v>
      </c>
      <c r="G2344" s="9">
        <f t="shared" si="68"/>
        <v>224615</v>
      </c>
      <c r="H2344" s="9">
        <f t="shared" si="68"/>
        <v>386201</v>
      </c>
      <c r="I2344" s="9">
        <f t="shared" si="68"/>
        <v>420670</v>
      </c>
      <c r="J2344" s="9">
        <f t="shared" si="68"/>
        <v>185823</v>
      </c>
      <c r="K2344" s="9">
        <f t="shared" si="68"/>
        <v>418263</v>
      </c>
      <c r="L2344" s="9">
        <f t="shared" si="68"/>
        <v>487459</v>
      </c>
      <c r="M2344" s="9">
        <f t="shared" si="68"/>
        <v>837477</v>
      </c>
      <c r="N2344" s="9">
        <f t="shared" si="68"/>
        <v>1000030</v>
      </c>
      <c r="O2344" s="9">
        <f t="shared" si="68"/>
        <v>819346</v>
      </c>
      <c r="P2344" s="9">
        <f t="shared" si="68"/>
        <v>340582</v>
      </c>
      <c r="Q2344" s="9">
        <f t="shared" si="68"/>
        <v>442290</v>
      </c>
      <c r="R2344" s="9">
        <f t="shared" si="68"/>
        <v>1004388</v>
      </c>
      <c r="S2344" s="9">
        <f t="shared" si="68"/>
        <v>951577</v>
      </c>
      <c r="T2344" s="9">
        <f t="shared" si="68"/>
        <v>560891</v>
      </c>
      <c r="U2344" s="9">
        <f t="shared" si="68"/>
        <v>173445</v>
      </c>
      <c r="V2344" s="9">
        <f t="shared" ref="V2344" si="69">SUM(V2301:V2343)</f>
        <v>194786</v>
      </c>
      <c r="W2344" s="9">
        <f>SUM(W2301:W2343)</f>
        <v>101807</v>
      </c>
      <c r="X2344" s="9">
        <f>SUM(X2301:X2343)</f>
        <v>134675</v>
      </c>
      <c r="Y2344" s="6" t="s">
        <v>936</v>
      </c>
    </row>
    <row r="2345" spans="1:25" ht="16.5" customHeight="1" x14ac:dyDescent="0.25">
      <c r="A2345" s="1" t="s">
        <v>795</v>
      </c>
      <c r="B2345" s="4" t="s">
        <v>797</v>
      </c>
      <c r="C2345" s="4"/>
      <c r="D2345" s="2">
        <v>50</v>
      </c>
      <c r="E2345" s="2">
        <v>50</v>
      </c>
      <c r="F2345" s="2">
        <v>50</v>
      </c>
      <c r="G2345" s="2"/>
      <c r="H2345" s="2">
        <v>300</v>
      </c>
      <c r="I2345" s="2"/>
      <c r="J2345" s="2"/>
      <c r="K2345" s="2"/>
      <c r="L2345" s="2">
        <v>400</v>
      </c>
      <c r="M2345" s="2">
        <v>200</v>
      </c>
      <c r="N2345" s="2"/>
      <c r="O2345" s="2"/>
      <c r="P2345" s="2"/>
      <c r="Q2345" s="2">
        <v>0</v>
      </c>
      <c r="R2345" s="2"/>
      <c r="S2345" s="2">
        <v>400</v>
      </c>
      <c r="T2345" s="2"/>
      <c r="U2345" s="2">
        <v>7300</v>
      </c>
      <c r="V2345" s="2">
        <v>600</v>
      </c>
      <c r="W2345" s="2">
        <v>200</v>
      </c>
      <c r="X2345" s="2"/>
    </row>
    <row r="2346" spans="1:25" ht="16.5" customHeight="1" x14ac:dyDescent="0.25">
      <c r="A2346" s="1" t="s">
        <v>795</v>
      </c>
      <c r="B2346" s="4" t="s">
        <v>796</v>
      </c>
      <c r="C2346" s="4"/>
      <c r="D2346" s="2"/>
      <c r="E2346" s="2"/>
      <c r="F2346" s="2">
        <v>8600</v>
      </c>
      <c r="G2346" s="2"/>
      <c r="H2346" s="2">
        <v>10000</v>
      </c>
      <c r="I2346" s="2"/>
      <c r="J2346" s="2"/>
      <c r="K2346" s="2">
        <v>1000</v>
      </c>
      <c r="L2346" s="2">
        <v>5000</v>
      </c>
      <c r="M2346" s="2"/>
      <c r="N2346" s="2">
        <v>15900</v>
      </c>
      <c r="O2346" s="2"/>
      <c r="P2346" s="2">
        <v>10000</v>
      </c>
      <c r="Q2346" s="2">
        <v>0</v>
      </c>
      <c r="R2346" s="2"/>
      <c r="S2346" s="2"/>
      <c r="T2346" s="2">
        <v>6200</v>
      </c>
      <c r="U2346" s="2"/>
      <c r="V2346" s="2"/>
      <c r="W2346" s="2"/>
      <c r="X2346" s="2"/>
    </row>
    <row r="2347" spans="1:25" ht="16.5" customHeight="1" x14ac:dyDescent="0.25">
      <c r="A2347" s="1" t="s">
        <v>795</v>
      </c>
      <c r="B2347" s="4" t="s">
        <v>1602</v>
      </c>
      <c r="C2347" s="4"/>
      <c r="D2347" s="2"/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>
        <v>50</v>
      </c>
      <c r="V2347" s="2">
        <v>100</v>
      </c>
      <c r="W2347" s="2">
        <v>200</v>
      </c>
      <c r="X2347" s="2"/>
    </row>
    <row r="2348" spans="1:25" ht="16.5" customHeight="1" x14ac:dyDescent="0.25">
      <c r="A2348" s="1" t="s">
        <v>795</v>
      </c>
      <c r="B2348" s="4" t="s">
        <v>799</v>
      </c>
      <c r="C2348" s="4"/>
      <c r="D2348" s="2"/>
      <c r="E2348" s="2"/>
      <c r="F2348" s="2"/>
      <c r="G2348" s="2"/>
      <c r="H2348" s="2"/>
      <c r="I2348" s="2"/>
      <c r="J2348" s="2"/>
      <c r="K2348" s="2">
        <v>24000</v>
      </c>
      <c r="L2348" s="2">
        <v>10000</v>
      </c>
      <c r="M2348" s="2"/>
      <c r="N2348" s="2"/>
      <c r="O2348" s="2"/>
      <c r="P2348" s="2"/>
      <c r="Q2348" s="2">
        <v>0</v>
      </c>
      <c r="R2348" s="2"/>
      <c r="S2348" s="2"/>
      <c r="T2348" s="2"/>
      <c r="U2348" s="2"/>
      <c r="V2348" s="2"/>
      <c r="W2348" s="2"/>
      <c r="X2348" s="2"/>
    </row>
    <row r="2349" spans="1:25" ht="16.5" customHeight="1" x14ac:dyDescent="0.25">
      <c r="A2349" s="1" t="s">
        <v>795</v>
      </c>
      <c r="B2349" s="4" t="s">
        <v>2931</v>
      </c>
      <c r="C2349" s="4"/>
      <c r="D2349" s="2"/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  <c r="V2349" s="2"/>
      <c r="W2349" s="2"/>
      <c r="X2349" s="2">
        <v>7290</v>
      </c>
    </row>
    <row r="2350" spans="1:25" ht="16.5" customHeight="1" x14ac:dyDescent="0.25">
      <c r="A2350" s="1" t="s">
        <v>795</v>
      </c>
      <c r="B2350" s="4" t="s">
        <v>798</v>
      </c>
      <c r="C2350" s="4"/>
      <c r="D2350" s="2">
        <v>200</v>
      </c>
      <c r="E2350" s="2">
        <v>100</v>
      </c>
      <c r="F2350" s="2">
        <v>900</v>
      </c>
      <c r="G2350" s="2"/>
      <c r="H2350" s="2">
        <v>2000</v>
      </c>
      <c r="I2350" s="2">
        <v>250</v>
      </c>
      <c r="J2350" s="2">
        <v>450</v>
      </c>
      <c r="K2350" s="2"/>
      <c r="L2350" s="2">
        <v>2800</v>
      </c>
      <c r="M2350" s="2">
        <v>19450</v>
      </c>
      <c r="N2350" s="2">
        <v>9200</v>
      </c>
      <c r="O2350" s="2"/>
      <c r="P2350" s="2">
        <v>1600</v>
      </c>
      <c r="Q2350" s="2">
        <v>0</v>
      </c>
      <c r="R2350" s="2">
        <v>470</v>
      </c>
      <c r="S2350" s="2">
        <v>300</v>
      </c>
      <c r="T2350" s="2">
        <v>3020</v>
      </c>
      <c r="U2350" s="2">
        <v>920</v>
      </c>
      <c r="V2350" s="2">
        <v>1500</v>
      </c>
      <c r="W2350" s="2"/>
      <c r="X2350" s="2">
        <v>2350</v>
      </c>
    </row>
    <row r="2351" spans="1:25" ht="16.5" customHeight="1" x14ac:dyDescent="0.25">
      <c r="A2351" s="1" t="s">
        <v>795</v>
      </c>
      <c r="B2351" s="4" t="s">
        <v>1217</v>
      </c>
      <c r="C2351" s="4"/>
      <c r="D2351" s="2"/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>
        <v>50</v>
      </c>
      <c r="S2351" s="2"/>
      <c r="T2351" s="2"/>
      <c r="U2351" s="2"/>
      <c r="V2351" s="2"/>
      <c r="W2351" s="2"/>
      <c r="X2351" s="2"/>
    </row>
    <row r="2352" spans="1:25" ht="16.5" customHeight="1" x14ac:dyDescent="0.25">
      <c r="A2352" s="1" t="s">
        <v>795</v>
      </c>
      <c r="B2352" s="4" t="s">
        <v>1890</v>
      </c>
      <c r="C2352" s="4"/>
      <c r="D2352" s="2">
        <v>50</v>
      </c>
      <c r="E2352" s="2"/>
      <c r="F2352" s="2"/>
      <c r="G2352" s="2"/>
      <c r="H2352" s="2"/>
      <c r="I2352" s="2"/>
      <c r="J2352" s="2"/>
      <c r="K2352" s="2"/>
      <c r="L2352" s="2">
        <v>100</v>
      </c>
      <c r="M2352" s="2">
        <v>7400</v>
      </c>
      <c r="N2352" s="2">
        <v>650</v>
      </c>
      <c r="O2352" s="2"/>
      <c r="P2352" s="2">
        <v>700</v>
      </c>
      <c r="Q2352" s="2">
        <v>0</v>
      </c>
      <c r="R2352" s="2"/>
      <c r="S2352" s="2"/>
      <c r="T2352" s="2">
        <v>450</v>
      </c>
      <c r="U2352" s="2">
        <v>800</v>
      </c>
      <c r="V2352" s="2">
        <v>800</v>
      </c>
      <c r="W2352" s="2">
        <v>200</v>
      </c>
      <c r="X2352" s="2"/>
    </row>
    <row r="2353" spans="1:25" ht="16.5" customHeight="1" x14ac:dyDescent="0.25">
      <c r="A2353" s="1" t="s">
        <v>795</v>
      </c>
      <c r="B2353" s="4" t="s">
        <v>800</v>
      </c>
      <c r="C2353" s="4"/>
      <c r="D2353" s="2">
        <v>50</v>
      </c>
      <c r="E2353" s="2">
        <v>50</v>
      </c>
      <c r="F2353" s="2">
        <v>320</v>
      </c>
      <c r="G2353" s="2"/>
      <c r="H2353" s="2">
        <v>500</v>
      </c>
      <c r="I2353" s="2">
        <v>50</v>
      </c>
      <c r="J2353" s="2">
        <v>100</v>
      </c>
      <c r="K2353" s="2"/>
      <c r="L2353" s="2">
        <v>100</v>
      </c>
      <c r="M2353" s="2">
        <v>11200</v>
      </c>
      <c r="N2353" s="2">
        <v>2050</v>
      </c>
      <c r="O2353" s="2"/>
      <c r="P2353" s="2">
        <v>200</v>
      </c>
      <c r="Q2353" s="2">
        <v>0</v>
      </c>
      <c r="R2353" s="2">
        <v>580</v>
      </c>
      <c r="S2353" s="2">
        <v>300</v>
      </c>
      <c r="T2353" s="2">
        <v>870</v>
      </c>
      <c r="U2353" s="2">
        <v>5470</v>
      </c>
      <c r="V2353" s="2">
        <v>1450</v>
      </c>
      <c r="W2353" s="2"/>
      <c r="X2353" s="2">
        <v>650</v>
      </c>
    </row>
    <row r="2354" spans="1:25" ht="16.5" customHeight="1" x14ac:dyDescent="0.25">
      <c r="A2354" s="1" t="s">
        <v>795</v>
      </c>
      <c r="B2354" s="4" t="s">
        <v>801</v>
      </c>
      <c r="C2354" s="4"/>
      <c r="D2354" s="2"/>
      <c r="E2354" s="2"/>
      <c r="F2354" s="2"/>
      <c r="G2354" s="2"/>
      <c r="H2354" s="2"/>
      <c r="I2354" s="2"/>
      <c r="J2354" s="2"/>
      <c r="K2354" s="2"/>
      <c r="L2354" s="2"/>
      <c r="M2354" s="2"/>
      <c r="N2354" s="2">
        <v>10000</v>
      </c>
      <c r="O2354" s="2"/>
      <c r="P2354" s="2">
        <v>2000</v>
      </c>
      <c r="Q2354" s="2">
        <v>0</v>
      </c>
      <c r="R2354" s="2"/>
      <c r="S2354" s="2"/>
      <c r="T2354" s="2">
        <v>12000</v>
      </c>
      <c r="U2354" s="2">
        <v>6000</v>
      </c>
      <c r="V2354" s="2">
        <v>4850</v>
      </c>
      <c r="W2354" s="2"/>
      <c r="X2354" s="2"/>
    </row>
    <row r="2355" spans="1:25" ht="16.5" customHeight="1" x14ac:dyDescent="0.25">
      <c r="A2355" s="1" t="s">
        <v>795</v>
      </c>
      <c r="B2355" s="4" t="s">
        <v>802</v>
      </c>
      <c r="C2355" s="4"/>
      <c r="D2355" s="2"/>
      <c r="E2355" s="2"/>
      <c r="F2355" s="2"/>
      <c r="G2355" s="2"/>
      <c r="H2355" s="2">
        <v>300</v>
      </c>
      <c r="I2355" s="2"/>
      <c r="J2355" s="2"/>
      <c r="K2355" s="2"/>
      <c r="L2355" s="2"/>
      <c r="M2355" s="2"/>
      <c r="N2355" s="2">
        <v>1150</v>
      </c>
      <c r="O2355" s="2"/>
      <c r="P2355" s="2"/>
      <c r="Q2355" s="2">
        <v>0</v>
      </c>
      <c r="R2355" s="2"/>
      <c r="S2355" s="2">
        <v>400</v>
      </c>
      <c r="T2355" s="2">
        <v>300</v>
      </c>
      <c r="U2355" s="2">
        <v>7400</v>
      </c>
      <c r="V2355" s="2">
        <v>200</v>
      </c>
      <c r="W2355" s="2">
        <v>200</v>
      </c>
      <c r="X2355" s="2"/>
    </row>
    <row r="2356" spans="1:25" ht="16.5" customHeight="1" x14ac:dyDescent="0.25">
      <c r="A2356" s="1" t="s">
        <v>795</v>
      </c>
      <c r="B2356" s="4" t="s">
        <v>803</v>
      </c>
      <c r="C2356" s="4"/>
      <c r="D2356" s="2"/>
      <c r="E2356" s="2"/>
      <c r="F2356" s="2"/>
      <c r="G2356" s="2"/>
      <c r="H2356" s="2"/>
      <c r="I2356" s="2"/>
      <c r="J2356" s="2"/>
      <c r="K2356" s="2"/>
      <c r="L2356" s="2"/>
      <c r="M2356" s="2">
        <v>1500</v>
      </c>
      <c r="N2356" s="2"/>
      <c r="O2356" s="2"/>
      <c r="P2356" s="2"/>
      <c r="Q2356" s="2">
        <v>0</v>
      </c>
      <c r="R2356" s="2"/>
      <c r="S2356" s="2"/>
      <c r="T2356" s="2"/>
      <c r="U2356" s="2">
        <v>7800</v>
      </c>
      <c r="V2356" s="2">
        <v>1700</v>
      </c>
      <c r="W2356" s="2"/>
      <c r="X2356" s="2"/>
    </row>
    <row r="2357" spans="1:25" ht="16.5" customHeight="1" x14ac:dyDescent="0.25">
      <c r="A2357" s="7" t="s">
        <v>979</v>
      </c>
      <c r="B2357" s="7" t="s">
        <v>979</v>
      </c>
      <c r="C2357" s="7"/>
      <c r="D2357" s="9">
        <f t="shared" ref="D2357:V2357" ca="1" si="70">SUM(D2345:D2955)</f>
        <v>110351381</v>
      </c>
      <c r="E2357" s="9">
        <f t="shared" ca="1" si="70"/>
        <v>22369721</v>
      </c>
      <c r="F2357" s="9">
        <f t="shared" ca="1" si="70"/>
        <v>26035317</v>
      </c>
      <c r="G2357" s="9">
        <f t="shared" ca="1" si="70"/>
        <v>33866535</v>
      </c>
      <c r="H2357" s="9">
        <f t="shared" ca="1" si="70"/>
        <v>38611562</v>
      </c>
      <c r="I2357" s="9">
        <f t="shared" ca="1" si="70"/>
        <v>103497360</v>
      </c>
      <c r="J2357" s="9">
        <f t="shared" ca="1" si="70"/>
        <v>194070259</v>
      </c>
      <c r="K2357" s="9">
        <f t="shared" ca="1" si="70"/>
        <v>115327453</v>
      </c>
      <c r="L2357" s="9">
        <f t="shared" ca="1" si="70"/>
        <v>229128601</v>
      </c>
      <c r="M2357" s="9">
        <f t="shared" ca="1" si="70"/>
        <v>136203231</v>
      </c>
      <c r="N2357" s="9">
        <f t="shared" ca="1" si="70"/>
        <v>292437526</v>
      </c>
      <c r="O2357" s="9">
        <f t="shared" ca="1" si="70"/>
        <v>231647001</v>
      </c>
      <c r="P2357" s="9">
        <f t="shared" ca="1" si="70"/>
        <v>158679835</v>
      </c>
      <c r="Q2357" s="9">
        <f t="shared" ca="1" si="70"/>
        <v>72568695</v>
      </c>
      <c r="R2357" s="9">
        <f t="shared" ca="1" si="70"/>
        <v>139278860</v>
      </c>
      <c r="S2357" s="9">
        <f t="shared" ca="1" si="70"/>
        <v>107109992</v>
      </c>
      <c r="T2357" s="9">
        <f t="shared" ca="1" si="70"/>
        <v>139257654</v>
      </c>
      <c r="U2357" s="9">
        <f t="shared" ca="1" si="70"/>
        <v>91698421</v>
      </c>
      <c r="V2357" s="9">
        <f t="shared" ca="1" si="70"/>
        <v>168676852</v>
      </c>
      <c r="W2357" s="9">
        <f>SUM(W2345:W2356)</f>
        <v>800</v>
      </c>
      <c r="X2357" s="9">
        <f>SUM(X2345:X2356)</f>
        <v>10290</v>
      </c>
      <c r="Y2357" s="6" t="s">
        <v>936</v>
      </c>
    </row>
    <row r="2358" spans="1:25" ht="16.5" customHeight="1" x14ac:dyDescent="0.25">
      <c r="A2358" s="3" t="s">
        <v>1651</v>
      </c>
      <c r="B2358" s="3" t="s">
        <v>1649</v>
      </c>
      <c r="C2358" s="3"/>
      <c r="D2358" s="12"/>
      <c r="E2358" s="12"/>
      <c r="F2358" s="12"/>
      <c r="G2358" s="12"/>
      <c r="H2358" s="12"/>
      <c r="I2358" s="12"/>
      <c r="J2358" s="12"/>
      <c r="K2358" s="12"/>
      <c r="L2358" s="12"/>
      <c r="M2358" s="12"/>
      <c r="N2358" s="12"/>
      <c r="O2358" s="12"/>
      <c r="P2358" s="12"/>
      <c r="Q2358" s="12"/>
      <c r="R2358" s="12"/>
      <c r="S2358" s="12"/>
      <c r="T2358" s="12"/>
      <c r="U2358" s="12">
        <v>10</v>
      </c>
      <c r="V2358" s="12">
        <v>10</v>
      </c>
      <c r="W2358" s="12"/>
      <c r="X2358" s="12"/>
      <c r="Y2358" s="41"/>
    </row>
    <row r="2359" spans="1:25" ht="16.5" customHeight="1" x14ac:dyDescent="0.25">
      <c r="A2359" s="7" t="s">
        <v>1650</v>
      </c>
      <c r="B2359" s="7" t="s">
        <v>1650</v>
      </c>
      <c r="C2359" s="7"/>
      <c r="D2359" s="9">
        <f t="shared" ref="D2359:U2359" si="71">SUM(D2358)</f>
        <v>0</v>
      </c>
      <c r="E2359" s="9">
        <f t="shared" si="71"/>
        <v>0</v>
      </c>
      <c r="F2359" s="9">
        <f t="shared" si="71"/>
        <v>0</v>
      </c>
      <c r="G2359" s="9">
        <f t="shared" si="71"/>
        <v>0</v>
      </c>
      <c r="H2359" s="9">
        <f t="shared" si="71"/>
        <v>0</v>
      </c>
      <c r="I2359" s="9">
        <f t="shared" si="71"/>
        <v>0</v>
      </c>
      <c r="J2359" s="9">
        <f t="shared" si="71"/>
        <v>0</v>
      </c>
      <c r="K2359" s="9">
        <f t="shared" si="71"/>
        <v>0</v>
      </c>
      <c r="L2359" s="9">
        <f t="shared" si="71"/>
        <v>0</v>
      </c>
      <c r="M2359" s="9">
        <f t="shared" si="71"/>
        <v>0</v>
      </c>
      <c r="N2359" s="9">
        <f t="shared" si="71"/>
        <v>0</v>
      </c>
      <c r="O2359" s="9">
        <f t="shared" si="71"/>
        <v>0</v>
      </c>
      <c r="P2359" s="9">
        <f t="shared" si="71"/>
        <v>0</v>
      </c>
      <c r="Q2359" s="9">
        <f t="shared" si="71"/>
        <v>0</v>
      </c>
      <c r="R2359" s="9">
        <f t="shared" si="71"/>
        <v>0</v>
      </c>
      <c r="S2359" s="9">
        <f t="shared" si="71"/>
        <v>0</v>
      </c>
      <c r="T2359" s="9">
        <f t="shared" si="71"/>
        <v>0</v>
      </c>
      <c r="U2359" s="9">
        <f t="shared" si="71"/>
        <v>10</v>
      </c>
      <c r="V2359" s="9">
        <f t="shared" ref="V2359" si="72">SUM(V2358)</f>
        <v>10</v>
      </c>
      <c r="W2359" s="9"/>
      <c r="X2359" s="9"/>
      <c r="Y2359" s="6" t="s">
        <v>936</v>
      </c>
    </row>
    <row r="2360" spans="1:25" s="43" customFormat="1" ht="16.5" customHeight="1" x14ac:dyDescent="0.25">
      <c r="A2360" s="3" t="s">
        <v>1652</v>
      </c>
      <c r="B2360" s="3" t="s">
        <v>1653</v>
      </c>
      <c r="C2360" s="3"/>
      <c r="D2360" s="12"/>
      <c r="E2360" s="12"/>
      <c r="F2360" s="12"/>
      <c r="G2360" s="12"/>
      <c r="H2360" s="12"/>
      <c r="I2360" s="12"/>
      <c r="J2360" s="12"/>
      <c r="K2360" s="12"/>
      <c r="L2360" s="12"/>
      <c r="M2360" s="12"/>
      <c r="N2360" s="12"/>
      <c r="O2360" s="12"/>
      <c r="P2360" s="12"/>
      <c r="Q2360" s="12"/>
      <c r="R2360" s="12"/>
      <c r="S2360" s="12"/>
      <c r="T2360" s="12"/>
      <c r="U2360" s="12">
        <v>89</v>
      </c>
      <c r="V2360" s="12"/>
      <c r="W2360" s="12"/>
      <c r="X2360" s="12"/>
      <c r="Y2360" s="44"/>
    </row>
    <row r="2361" spans="1:25" ht="16.5" customHeight="1" x14ac:dyDescent="0.25">
      <c r="A2361" s="3" t="s">
        <v>1652</v>
      </c>
      <c r="B2361" s="3" t="s">
        <v>2728</v>
      </c>
      <c r="C2361" s="3"/>
      <c r="D2361" s="12"/>
      <c r="E2361" s="12"/>
      <c r="F2361" s="12"/>
      <c r="G2361" s="12"/>
      <c r="H2361" s="12"/>
      <c r="I2361" s="12"/>
      <c r="J2361" s="12"/>
      <c r="K2361" s="12"/>
      <c r="L2361" s="12"/>
      <c r="M2361" s="12"/>
      <c r="N2361" s="12"/>
      <c r="O2361" s="12"/>
      <c r="P2361" s="12"/>
      <c r="Q2361" s="12"/>
      <c r="R2361" s="12"/>
      <c r="S2361" s="12"/>
      <c r="T2361" s="12"/>
      <c r="U2361" s="12"/>
      <c r="V2361" s="12"/>
      <c r="W2361" s="12">
        <v>6264</v>
      </c>
      <c r="X2361" s="27">
        <v>14502</v>
      </c>
      <c r="Y2361" s="41"/>
    </row>
    <row r="2362" spans="1:25" ht="16.5" customHeight="1" x14ac:dyDescent="0.25">
      <c r="A2362" s="7" t="s">
        <v>1654</v>
      </c>
      <c r="B2362" s="7" t="s">
        <v>1654</v>
      </c>
      <c r="C2362" s="7"/>
      <c r="D2362" s="9">
        <f t="shared" ref="D2362:U2362" si="73">SUM(D2360)</f>
        <v>0</v>
      </c>
      <c r="E2362" s="9">
        <f t="shared" si="73"/>
        <v>0</v>
      </c>
      <c r="F2362" s="9">
        <f t="shared" si="73"/>
        <v>0</v>
      </c>
      <c r="G2362" s="9">
        <f t="shared" si="73"/>
        <v>0</v>
      </c>
      <c r="H2362" s="9">
        <f t="shared" si="73"/>
        <v>0</v>
      </c>
      <c r="I2362" s="9">
        <f t="shared" si="73"/>
        <v>0</v>
      </c>
      <c r="J2362" s="9">
        <f t="shared" si="73"/>
        <v>0</v>
      </c>
      <c r="K2362" s="9">
        <f t="shared" si="73"/>
        <v>0</v>
      </c>
      <c r="L2362" s="9">
        <f t="shared" si="73"/>
        <v>0</v>
      </c>
      <c r="M2362" s="9">
        <f t="shared" si="73"/>
        <v>0</v>
      </c>
      <c r="N2362" s="9">
        <f t="shared" si="73"/>
        <v>0</v>
      </c>
      <c r="O2362" s="9">
        <f t="shared" si="73"/>
        <v>0</v>
      </c>
      <c r="P2362" s="9">
        <f t="shared" si="73"/>
        <v>0</v>
      </c>
      <c r="Q2362" s="9">
        <f t="shared" si="73"/>
        <v>0</v>
      </c>
      <c r="R2362" s="9">
        <f t="shared" si="73"/>
        <v>0</v>
      </c>
      <c r="S2362" s="9">
        <f t="shared" si="73"/>
        <v>0</v>
      </c>
      <c r="T2362" s="9">
        <f t="shared" si="73"/>
        <v>0</v>
      </c>
      <c r="U2362" s="9">
        <f t="shared" si="73"/>
        <v>89</v>
      </c>
      <c r="V2362" s="9"/>
      <c r="W2362" s="9">
        <v>6264</v>
      </c>
      <c r="X2362" s="9">
        <v>14502</v>
      </c>
      <c r="Y2362" s="6" t="s">
        <v>936</v>
      </c>
    </row>
    <row r="2363" spans="1:25" s="43" customFormat="1" ht="16.5" customHeight="1" x14ac:dyDescent="0.25">
      <c r="A2363" s="1" t="s">
        <v>806</v>
      </c>
      <c r="B2363" s="3" t="s">
        <v>1086</v>
      </c>
      <c r="C2363" s="3"/>
      <c r="D2363" s="12"/>
      <c r="E2363" s="12"/>
      <c r="F2363" s="12"/>
      <c r="G2363" s="12"/>
      <c r="H2363" s="12"/>
      <c r="I2363" s="12"/>
      <c r="J2363" s="12"/>
      <c r="K2363" s="12"/>
      <c r="L2363" s="12"/>
      <c r="M2363" s="12"/>
      <c r="N2363" s="12"/>
      <c r="O2363" s="12"/>
      <c r="P2363" s="12"/>
      <c r="Q2363" s="12"/>
      <c r="R2363" s="12"/>
      <c r="S2363" s="12"/>
      <c r="T2363" s="12"/>
      <c r="U2363" s="12"/>
      <c r="V2363" s="12"/>
      <c r="W2363" s="12"/>
      <c r="X2363" s="12">
        <v>400</v>
      </c>
      <c r="Y2363" s="44"/>
    </row>
    <row r="2364" spans="1:25" ht="16.5" customHeight="1" x14ac:dyDescent="0.25">
      <c r="A2364" s="1" t="s">
        <v>806</v>
      </c>
      <c r="B2364" s="4" t="s">
        <v>714</v>
      </c>
      <c r="C2364" s="4"/>
      <c r="D2364" s="2"/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  <c r="V2364" s="2">
        <v>89</v>
      </c>
      <c r="W2364" s="2"/>
      <c r="X2364" s="2"/>
      <c r="Y2364" s="41"/>
    </row>
    <row r="2365" spans="1:25" ht="16.5" customHeight="1" x14ac:dyDescent="0.25">
      <c r="A2365" s="1" t="s">
        <v>806</v>
      </c>
      <c r="B2365" s="4" t="s">
        <v>2324</v>
      </c>
      <c r="C2365" s="4"/>
      <c r="D2365" s="2"/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  <c r="V2365" s="2">
        <v>33</v>
      </c>
      <c r="W2365" s="2"/>
      <c r="X2365" s="2"/>
    </row>
    <row r="2366" spans="1:25" s="43" customFormat="1" ht="16.5" customHeight="1" x14ac:dyDescent="0.25">
      <c r="A2366" s="3" t="s">
        <v>806</v>
      </c>
      <c r="B2366" s="3" t="s">
        <v>1480</v>
      </c>
      <c r="C2366" s="3"/>
      <c r="D2366" s="12"/>
      <c r="E2366" s="12"/>
      <c r="F2366" s="12"/>
      <c r="G2366" s="12"/>
      <c r="H2366" s="12"/>
      <c r="I2366" s="12"/>
      <c r="J2366" s="12"/>
      <c r="K2366" s="12"/>
      <c r="L2366" s="12"/>
      <c r="M2366" s="12"/>
      <c r="N2366" s="12"/>
      <c r="O2366" s="12"/>
      <c r="P2366" s="12"/>
      <c r="Q2366" s="12"/>
      <c r="R2366" s="12"/>
      <c r="S2366" s="12"/>
      <c r="T2366" s="12">
        <v>500</v>
      </c>
      <c r="U2366" s="12"/>
      <c r="V2366" s="12"/>
      <c r="W2366" s="12"/>
      <c r="X2366" s="12"/>
    </row>
    <row r="2367" spans="1:25" ht="16.5" customHeight="1" x14ac:dyDescent="0.25">
      <c r="A2367" s="1" t="s">
        <v>806</v>
      </c>
      <c r="B2367" s="4" t="s">
        <v>10</v>
      </c>
      <c r="C2367" s="4"/>
      <c r="D2367" s="2">
        <v>3655</v>
      </c>
      <c r="E2367" s="2">
        <v>10</v>
      </c>
      <c r="F2367" s="2">
        <v>2700</v>
      </c>
      <c r="G2367" s="2">
        <v>1376</v>
      </c>
      <c r="H2367" s="2">
        <v>3730</v>
      </c>
      <c r="I2367" s="2">
        <v>4700</v>
      </c>
      <c r="J2367" s="2">
        <v>13</v>
      </c>
      <c r="K2367" s="2">
        <v>1709</v>
      </c>
      <c r="L2367" s="2">
        <v>25048</v>
      </c>
      <c r="M2367" s="2">
        <v>1919</v>
      </c>
      <c r="N2367" s="2"/>
      <c r="O2367" s="2">
        <v>504</v>
      </c>
      <c r="P2367" s="2">
        <v>450</v>
      </c>
      <c r="Q2367" s="2">
        <v>500</v>
      </c>
      <c r="R2367" s="2">
        <v>237</v>
      </c>
      <c r="S2367" s="2">
        <v>100</v>
      </c>
      <c r="T2367" s="2">
        <v>200</v>
      </c>
      <c r="U2367" s="2">
        <v>510</v>
      </c>
      <c r="V2367" s="2">
        <v>55</v>
      </c>
      <c r="W2367" s="2">
        <v>500</v>
      </c>
      <c r="X2367" s="2"/>
    </row>
    <row r="2368" spans="1:25" ht="16.5" customHeight="1" x14ac:dyDescent="0.25">
      <c r="A2368" s="1" t="s">
        <v>806</v>
      </c>
      <c r="B2368" s="4" t="s">
        <v>804</v>
      </c>
      <c r="C2368" s="4"/>
      <c r="D2368" s="2"/>
      <c r="E2368" s="2"/>
      <c r="F2368" s="2"/>
      <c r="G2368" s="2"/>
      <c r="H2368" s="2"/>
      <c r="I2368" s="2"/>
      <c r="J2368" s="2"/>
      <c r="K2368" s="2"/>
      <c r="L2368" s="2"/>
      <c r="M2368" s="2"/>
      <c r="N2368" s="2">
        <v>20</v>
      </c>
      <c r="O2368" s="2"/>
      <c r="P2368" s="2"/>
      <c r="Q2368" s="2">
        <v>0</v>
      </c>
      <c r="R2368" s="2"/>
      <c r="S2368" s="2"/>
      <c r="T2368" s="2"/>
      <c r="U2368" s="2"/>
      <c r="V2368" s="2"/>
      <c r="W2368" s="2"/>
      <c r="X2368" s="2"/>
    </row>
    <row r="2369" spans="1:25" ht="16.5" customHeight="1" x14ac:dyDescent="0.25">
      <c r="A2369" s="1" t="s">
        <v>806</v>
      </c>
      <c r="B2369" s="4" t="s">
        <v>1562</v>
      </c>
      <c r="C2369" s="4"/>
      <c r="D2369" s="2"/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  <c r="V2369" s="2"/>
      <c r="W2369" s="2"/>
      <c r="X2369" s="2">
        <v>500</v>
      </c>
    </row>
    <row r="2370" spans="1:25" ht="16.5" customHeight="1" x14ac:dyDescent="0.25">
      <c r="A2370" s="1" t="s">
        <v>806</v>
      </c>
      <c r="B2370" s="4" t="s">
        <v>1270</v>
      </c>
      <c r="C2370" s="4"/>
      <c r="D2370" s="2"/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>
        <v>500</v>
      </c>
      <c r="T2370" s="2">
        <v>700</v>
      </c>
      <c r="U2370" s="2">
        <v>1105</v>
      </c>
      <c r="V2370" s="2">
        <v>1629</v>
      </c>
      <c r="W2370" s="2">
        <v>254</v>
      </c>
      <c r="X2370" s="2">
        <v>905</v>
      </c>
    </row>
    <row r="2371" spans="1:25" ht="16.5" customHeight="1" x14ac:dyDescent="0.25">
      <c r="A2371" s="1" t="s">
        <v>806</v>
      </c>
      <c r="B2371" s="4" t="s">
        <v>805</v>
      </c>
      <c r="C2371" s="4"/>
      <c r="D2371" s="2">
        <v>9588</v>
      </c>
      <c r="E2371" s="2">
        <v>2916</v>
      </c>
      <c r="F2371" s="2">
        <v>3349</v>
      </c>
      <c r="G2371" s="2">
        <v>3517</v>
      </c>
      <c r="H2371" s="2">
        <v>5619</v>
      </c>
      <c r="I2371" s="2">
        <v>4409</v>
      </c>
      <c r="J2371" s="2">
        <v>7415</v>
      </c>
      <c r="K2371" s="2">
        <v>2582</v>
      </c>
      <c r="L2371" s="2">
        <v>8442</v>
      </c>
      <c r="M2371" s="2">
        <v>8542</v>
      </c>
      <c r="N2371" s="2">
        <v>1926</v>
      </c>
      <c r="O2371" s="2">
        <v>10650</v>
      </c>
      <c r="P2371" s="2">
        <v>11411</v>
      </c>
      <c r="Q2371" s="2">
        <v>29862</v>
      </c>
      <c r="R2371" s="2">
        <v>23497</v>
      </c>
      <c r="S2371" s="2">
        <v>39632</v>
      </c>
      <c r="T2371" s="2">
        <v>31919</v>
      </c>
      <c r="U2371" s="2">
        <v>17648</v>
      </c>
      <c r="V2371" s="2">
        <v>14780</v>
      </c>
      <c r="W2371" s="2">
        <v>9492</v>
      </c>
      <c r="X2371" s="2">
        <v>13688</v>
      </c>
    </row>
    <row r="2372" spans="1:25" ht="16.5" customHeight="1" x14ac:dyDescent="0.25">
      <c r="A2372" s="7" t="s">
        <v>980</v>
      </c>
      <c r="B2372" s="7" t="s">
        <v>980</v>
      </c>
      <c r="C2372" s="7"/>
      <c r="D2372" s="9">
        <f t="shared" ref="D2372:U2372" si="74">SUM(D2364:D2371)</f>
        <v>13243</v>
      </c>
      <c r="E2372" s="9">
        <f t="shared" si="74"/>
        <v>2926</v>
      </c>
      <c r="F2372" s="9">
        <f t="shared" si="74"/>
        <v>6049</v>
      </c>
      <c r="G2372" s="9">
        <f t="shared" si="74"/>
        <v>4893</v>
      </c>
      <c r="H2372" s="9">
        <f t="shared" si="74"/>
        <v>9349</v>
      </c>
      <c r="I2372" s="9">
        <f t="shared" si="74"/>
        <v>9109</v>
      </c>
      <c r="J2372" s="9">
        <f t="shared" si="74"/>
        <v>7428</v>
      </c>
      <c r="K2372" s="9">
        <f t="shared" si="74"/>
        <v>4291</v>
      </c>
      <c r="L2372" s="9">
        <f t="shared" si="74"/>
        <v>33490</v>
      </c>
      <c r="M2372" s="9">
        <f t="shared" si="74"/>
        <v>10461</v>
      </c>
      <c r="N2372" s="9">
        <f t="shared" si="74"/>
        <v>1946</v>
      </c>
      <c r="O2372" s="9">
        <f t="shared" si="74"/>
        <v>11154</v>
      </c>
      <c r="P2372" s="9">
        <f t="shared" si="74"/>
        <v>11861</v>
      </c>
      <c r="Q2372" s="9">
        <f t="shared" si="74"/>
        <v>30362</v>
      </c>
      <c r="R2372" s="9">
        <f t="shared" si="74"/>
        <v>23734</v>
      </c>
      <c r="S2372" s="9">
        <f t="shared" si="74"/>
        <v>40232</v>
      </c>
      <c r="T2372" s="9">
        <f t="shared" si="74"/>
        <v>33319</v>
      </c>
      <c r="U2372" s="9">
        <f t="shared" si="74"/>
        <v>19263</v>
      </c>
      <c r="V2372" s="9">
        <f t="shared" ref="V2372:X2372" si="75">SUM(V2364:V2371)</f>
        <v>16586</v>
      </c>
      <c r="W2372" s="9">
        <f>SUM(W2364:W2371)</f>
        <v>10246</v>
      </c>
      <c r="X2372" s="9">
        <f>SUM(X2363:X2371)</f>
        <v>15493</v>
      </c>
      <c r="Y2372" s="6" t="s">
        <v>936</v>
      </c>
    </row>
    <row r="2373" spans="1:25" ht="16.5" customHeight="1" x14ac:dyDescent="0.25">
      <c r="A2373" s="3" t="s">
        <v>1220</v>
      </c>
      <c r="B2373" s="3" t="s">
        <v>1219</v>
      </c>
      <c r="C2373" s="3"/>
      <c r="D2373" s="12"/>
      <c r="E2373" s="12"/>
      <c r="F2373" s="12"/>
      <c r="G2373" s="12"/>
      <c r="H2373" s="12"/>
      <c r="I2373" s="12"/>
      <c r="J2373" s="12"/>
      <c r="K2373" s="12"/>
      <c r="L2373" s="12"/>
      <c r="M2373" s="12"/>
      <c r="N2373" s="12"/>
      <c r="O2373" s="12"/>
      <c r="P2373" s="12"/>
      <c r="Q2373" s="12"/>
      <c r="R2373" s="12">
        <v>30000</v>
      </c>
      <c r="S2373" s="12">
        <v>60000</v>
      </c>
      <c r="T2373" s="12"/>
      <c r="U2373" s="12">
        <v>25000</v>
      </c>
      <c r="V2373" s="12">
        <v>77607</v>
      </c>
      <c r="W2373" s="12"/>
      <c r="X2373" s="12"/>
      <c r="Y2373" s="34"/>
    </row>
    <row r="2374" spans="1:25" ht="16.5" customHeight="1" x14ac:dyDescent="0.25">
      <c r="A2374" s="3" t="s">
        <v>1220</v>
      </c>
      <c r="B2374" s="3" t="s">
        <v>2751</v>
      </c>
      <c r="C2374" s="3"/>
      <c r="D2374" s="12"/>
      <c r="E2374" s="12"/>
      <c r="F2374" s="12"/>
      <c r="G2374" s="12"/>
      <c r="H2374" s="12"/>
      <c r="I2374" s="12"/>
      <c r="J2374" s="12"/>
      <c r="K2374" s="12"/>
      <c r="L2374" s="12"/>
      <c r="M2374" s="12"/>
      <c r="N2374" s="12"/>
      <c r="O2374" s="12"/>
      <c r="P2374" s="12"/>
      <c r="Q2374" s="12"/>
      <c r="R2374" s="12"/>
      <c r="S2374" s="12"/>
      <c r="T2374" s="12"/>
      <c r="U2374" s="12"/>
      <c r="V2374" s="12"/>
      <c r="W2374" s="12">
        <v>76220</v>
      </c>
      <c r="X2374" s="12">
        <v>82130</v>
      </c>
      <c r="Y2374" s="34"/>
    </row>
    <row r="2375" spans="1:25" ht="16.5" customHeight="1" x14ac:dyDescent="0.25">
      <c r="A2375" s="3" t="s">
        <v>1220</v>
      </c>
      <c r="B2375" s="3" t="s">
        <v>10</v>
      </c>
      <c r="C2375" s="3"/>
      <c r="D2375" s="12"/>
      <c r="E2375" s="12"/>
      <c r="F2375" s="12"/>
      <c r="G2375" s="12"/>
      <c r="H2375" s="12"/>
      <c r="I2375" s="12"/>
      <c r="J2375" s="12"/>
      <c r="K2375" s="12"/>
      <c r="L2375" s="12"/>
      <c r="M2375" s="12"/>
      <c r="N2375" s="12"/>
      <c r="O2375" s="12"/>
      <c r="P2375" s="12"/>
      <c r="Q2375" s="12"/>
      <c r="R2375" s="12">
        <v>1500</v>
      </c>
      <c r="S2375" s="12"/>
      <c r="T2375" s="12"/>
      <c r="U2375" s="12"/>
      <c r="V2375" s="12">
        <v>2000</v>
      </c>
      <c r="W2375" s="12"/>
      <c r="X2375" s="12"/>
      <c r="Y2375" s="34"/>
    </row>
    <row r="2376" spans="1:25" ht="16.5" customHeight="1" x14ac:dyDescent="0.25">
      <c r="A2376" s="3" t="s">
        <v>1220</v>
      </c>
      <c r="B2376" s="3" t="s">
        <v>2752</v>
      </c>
      <c r="C2376" s="3"/>
      <c r="D2376" s="12"/>
      <c r="E2376" s="12"/>
      <c r="F2376" s="12"/>
      <c r="G2376" s="12"/>
      <c r="H2376" s="12"/>
      <c r="I2376" s="12"/>
      <c r="J2376" s="12"/>
      <c r="K2376" s="12"/>
      <c r="L2376" s="12"/>
      <c r="M2376" s="12"/>
      <c r="N2376" s="12"/>
      <c r="O2376" s="12"/>
      <c r="P2376" s="12"/>
      <c r="Q2376" s="12"/>
      <c r="R2376" s="12"/>
      <c r="S2376" s="12"/>
      <c r="T2376" s="12"/>
      <c r="U2376" s="12"/>
      <c r="V2376" s="12"/>
      <c r="W2376" s="12">
        <v>500</v>
      </c>
      <c r="X2376" s="12">
        <v>500</v>
      </c>
      <c r="Y2376" s="34"/>
    </row>
    <row r="2377" spans="1:25" ht="16.5" customHeight="1" x14ac:dyDescent="0.25">
      <c r="A2377" s="7" t="s">
        <v>1218</v>
      </c>
      <c r="B2377" s="7" t="s">
        <v>1218</v>
      </c>
      <c r="C2377" s="7"/>
      <c r="D2377" s="9">
        <f t="shared" ref="D2377:U2377" si="76">SUM(D2373:D2375)</f>
        <v>0</v>
      </c>
      <c r="E2377" s="9">
        <f t="shared" si="76"/>
        <v>0</v>
      </c>
      <c r="F2377" s="9">
        <f t="shared" si="76"/>
        <v>0</v>
      </c>
      <c r="G2377" s="9">
        <f t="shared" si="76"/>
        <v>0</v>
      </c>
      <c r="H2377" s="9">
        <f t="shared" si="76"/>
        <v>0</v>
      </c>
      <c r="I2377" s="9">
        <f t="shared" si="76"/>
        <v>0</v>
      </c>
      <c r="J2377" s="9">
        <f t="shared" si="76"/>
        <v>0</v>
      </c>
      <c r="K2377" s="9">
        <f t="shared" si="76"/>
        <v>0</v>
      </c>
      <c r="L2377" s="9">
        <f t="shared" si="76"/>
        <v>0</v>
      </c>
      <c r="M2377" s="9">
        <f t="shared" si="76"/>
        <v>0</v>
      </c>
      <c r="N2377" s="9">
        <f t="shared" si="76"/>
        <v>0</v>
      </c>
      <c r="O2377" s="9">
        <f t="shared" si="76"/>
        <v>0</v>
      </c>
      <c r="P2377" s="9">
        <f t="shared" si="76"/>
        <v>0</v>
      </c>
      <c r="Q2377" s="9">
        <f t="shared" si="76"/>
        <v>0</v>
      </c>
      <c r="R2377" s="9">
        <f t="shared" si="76"/>
        <v>31500</v>
      </c>
      <c r="S2377" s="9">
        <f t="shared" si="76"/>
        <v>60000</v>
      </c>
      <c r="T2377" s="9">
        <f t="shared" si="76"/>
        <v>0</v>
      </c>
      <c r="U2377" s="9">
        <f t="shared" si="76"/>
        <v>25000</v>
      </c>
      <c r="V2377" s="9">
        <f t="shared" ref="V2377" si="77">SUM(V2373:V2375)</f>
        <v>79607</v>
      </c>
      <c r="W2377" s="9">
        <f>SUM(W2373:W2376)</f>
        <v>76720</v>
      </c>
      <c r="X2377" s="9">
        <f>SUM(X2373:X2376)</f>
        <v>82630</v>
      </c>
      <c r="Y2377" s="6" t="s">
        <v>936</v>
      </c>
    </row>
    <row r="2378" spans="1:25" s="43" customFormat="1" ht="16.5" customHeight="1" x14ac:dyDescent="0.25">
      <c r="A2378" s="3" t="s">
        <v>1947</v>
      </c>
      <c r="B2378" s="5" t="s">
        <v>484</v>
      </c>
      <c r="C2378" s="3"/>
      <c r="D2378" s="2"/>
      <c r="E2378" s="2"/>
      <c r="F2378" s="2"/>
      <c r="G2378" s="2"/>
      <c r="H2378" s="2"/>
      <c r="I2378" s="2"/>
      <c r="J2378" s="2"/>
      <c r="K2378" s="2"/>
      <c r="L2378" s="2"/>
      <c r="M2378" s="2"/>
      <c r="N2378" s="2">
        <v>8500</v>
      </c>
      <c r="O2378" s="2"/>
      <c r="P2378" s="2"/>
      <c r="Q2378" s="2">
        <v>10</v>
      </c>
      <c r="R2378" s="2"/>
      <c r="S2378" s="2">
        <v>3011</v>
      </c>
      <c r="T2378" s="2">
        <v>1890</v>
      </c>
      <c r="U2378" s="2">
        <v>222</v>
      </c>
      <c r="V2378" s="2">
        <v>222</v>
      </c>
      <c r="W2378" s="2"/>
      <c r="X2378" s="2"/>
      <c r="Y2378" s="22"/>
    </row>
    <row r="2379" spans="1:25" s="43" customFormat="1" ht="16.5" customHeight="1" x14ac:dyDescent="0.25">
      <c r="A2379" s="7" t="s">
        <v>1948</v>
      </c>
      <c r="B2379" s="7" t="s">
        <v>1948</v>
      </c>
      <c r="C2379" s="7"/>
      <c r="D2379" s="9">
        <f t="shared" ref="D2379:U2379" si="78">SUM(D2378)</f>
        <v>0</v>
      </c>
      <c r="E2379" s="9">
        <f t="shared" si="78"/>
        <v>0</v>
      </c>
      <c r="F2379" s="9">
        <f t="shared" si="78"/>
        <v>0</v>
      </c>
      <c r="G2379" s="9">
        <f t="shared" si="78"/>
        <v>0</v>
      </c>
      <c r="H2379" s="9">
        <f t="shared" si="78"/>
        <v>0</v>
      </c>
      <c r="I2379" s="9">
        <f t="shared" si="78"/>
        <v>0</v>
      </c>
      <c r="J2379" s="9">
        <f t="shared" si="78"/>
        <v>0</v>
      </c>
      <c r="K2379" s="9">
        <f t="shared" si="78"/>
        <v>0</v>
      </c>
      <c r="L2379" s="9">
        <f t="shared" si="78"/>
        <v>0</v>
      </c>
      <c r="M2379" s="9">
        <f t="shared" si="78"/>
        <v>0</v>
      </c>
      <c r="N2379" s="9">
        <f t="shared" si="78"/>
        <v>8500</v>
      </c>
      <c r="O2379" s="9">
        <f t="shared" si="78"/>
        <v>0</v>
      </c>
      <c r="P2379" s="9">
        <f t="shared" si="78"/>
        <v>0</v>
      </c>
      <c r="Q2379" s="9">
        <f t="shared" si="78"/>
        <v>10</v>
      </c>
      <c r="R2379" s="9">
        <f t="shared" si="78"/>
        <v>0</v>
      </c>
      <c r="S2379" s="9">
        <f t="shared" si="78"/>
        <v>3011</v>
      </c>
      <c r="T2379" s="9">
        <f t="shared" si="78"/>
        <v>1890</v>
      </c>
      <c r="U2379" s="9">
        <f t="shared" si="78"/>
        <v>222</v>
      </c>
      <c r="V2379" s="9"/>
      <c r="W2379" s="9"/>
      <c r="X2379" s="9"/>
      <c r="Y2379" s="6" t="s">
        <v>936</v>
      </c>
    </row>
    <row r="2380" spans="1:25" ht="16.5" customHeight="1" x14ac:dyDescent="0.25">
      <c r="A2380" s="1" t="s">
        <v>808</v>
      </c>
      <c r="B2380" s="4" t="s">
        <v>807</v>
      </c>
      <c r="C2380" s="4"/>
      <c r="D2380" s="2">
        <v>700</v>
      </c>
      <c r="E2380" s="2"/>
      <c r="F2380" s="2"/>
      <c r="G2380" s="2"/>
      <c r="H2380" s="2"/>
      <c r="I2380" s="2">
        <v>550</v>
      </c>
      <c r="J2380" s="2"/>
      <c r="K2380" s="2"/>
      <c r="L2380" s="2">
        <v>5000</v>
      </c>
      <c r="M2380" s="2"/>
      <c r="N2380" s="2">
        <v>1150</v>
      </c>
      <c r="O2380" s="2">
        <v>500</v>
      </c>
      <c r="P2380" s="2">
        <v>18</v>
      </c>
      <c r="Q2380" s="2">
        <v>0</v>
      </c>
      <c r="R2380" s="2"/>
      <c r="S2380" s="2">
        <v>500</v>
      </c>
      <c r="T2380" s="2">
        <v>246</v>
      </c>
      <c r="U2380" s="2"/>
      <c r="V2380" s="2"/>
      <c r="W2380" s="2">
        <v>568</v>
      </c>
      <c r="X2380" s="2">
        <v>275</v>
      </c>
      <c r="Y2380" s="34"/>
    </row>
    <row r="2381" spans="1:25" ht="16.5" customHeight="1" x14ac:dyDescent="0.25">
      <c r="A2381" s="1" t="s">
        <v>808</v>
      </c>
      <c r="B2381" s="4" t="s">
        <v>2335</v>
      </c>
      <c r="C2381" s="4"/>
      <c r="D2381" s="2"/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  <c r="V2381" s="2">
        <v>400</v>
      </c>
      <c r="W2381" s="2"/>
      <c r="X2381" s="2"/>
      <c r="Y2381" s="34"/>
    </row>
    <row r="2382" spans="1:25" ht="16.5" customHeight="1" x14ac:dyDescent="0.25">
      <c r="A2382" s="1" t="s">
        <v>808</v>
      </c>
      <c r="B2382" s="4" t="s">
        <v>10</v>
      </c>
      <c r="C2382" s="4"/>
      <c r="D2382" s="2">
        <v>4516</v>
      </c>
      <c r="E2382" s="2">
        <v>3050</v>
      </c>
      <c r="F2382" s="2">
        <v>8632</v>
      </c>
      <c r="G2382" s="2">
        <v>100</v>
      </c>
      <c r="H2382" s="2">
        <v>35</v>
      </c>
      <c r="I2382" s="2">
        <v>48</v>
      </c>
      <c r="J2382" s="2">
        <v>9500</v>
      </c>
      <c r="K2382" s="2">
        <v>40</v>
      </c>
      <c r="L2382" s="2"/>
      <c r="M2382" s="2">
        <v>15</v>
      </c>
      <c r="N2382" s="2"/>
      <c r="O2382" s="2"/>
      <c r="P2382" s="2"/>
      <c r="Q2382" s="2">
        <v>0</v>
      </c>
      <c r="R2382" s="2"/>
      <c r="S2382" s="2">
        <v>1210</v>
      </c>
      <c r="T2382" s="2">
        <v>501</v>
      </c>
      <c r="U2382" s="2">
        <v>1540</v>
      </c>
      <c r="V2382" s="2">
        <v>1540</v>
      </c>
      <c r="W2382" s="2">
        <v>330</v>
      </c>
      <c r="X2382" s="2">
        <v>1680</v>
      </c>
      <c r="Y2382" s="34"/>
    </row>
    <row r="2383" spans="1:25" ht="16.5" customHeight="1" x14ac:dyDescent="0.25">
      <c r="A2383" s="7" t="s">
        <v>981</v>
      </c>
      <c r="B2383" s="7" t="s">
        <v>981</v>
      </c>
      <c r="C2383" s="7"/>
      <c r="D2383" s="9">
        <f t="shared" ref="D2383:U2383" si="79">SUM(D2380:D2382)</f>
        <v>5216</v>
      </c>
      <c r="E2383" s="9">
        <f t="shared" si="79"/>
        <v>3050</v>
      </c>
      <c r="F2383" s="9">
        <f t="shared" si="79"/>
        <v>8632</v>
      </c>
      <c r="G2383" s="9">
        <f t="shared" si="79"/>
        <v>100</v>
      </c>
      <c r="H2383" s="9">
        <f t="shared" si="79"/>
        <v>35</v>
      </c>
      <c r="I2383" s="9">
        <f t="shared" si="79"/>
        <v>598</v>
      </c>
      <c r="J2383" s="9">
        <f t="shared" si="79"/>
        <v>9500</v>
      </c>
      <c r="K2383" s="9">
        <f t="shared" si="79"/>
        <v>40</v>
      </c>
      <c r="L2383" s="9">
        <f t="shared" si="79"/>
        <v>5000</v>
      </c>
      <c r="M2383" s="9">
        <f t="shared" si="79"/>
        <v>15</v>
      </c>
      <c r="N2383" s="9">
        <f t="shared" si="79"/>
        <v>1150</v>
      </c>
      <c r="O2383" s="9">
        <f t="shared" si="79"/>
        <v>500</v>
      </c>
      <c r="P2383" s="9">
        <f t="shared" si="79"/>
        <v>18</v>
      </c>
      <c r="Q2383" s="9">
        <f t="shared" si="79"/>
        <v>0</v>
      </c>
      <c r="R2383" s="9">
        <f t="shared" si="79"/>
        <v>0</v>
      </c>
      <c r="S2383" s="9">
        <f t="shared" si="79"/>
        <v>1710</v>
      </c>
      <c r="T2383" s="9">
        <f t="shared" si="79"/>
        <v>747</v>
      </c>
      <c r="U2383" s="9">
        <f t="shared" si="79"/>
        <v>1540</v>
      </c>
      <c r="V2383" s="9"/>
      <c r="W2383" s="9">
        <f>SUM(W2380:W2382)</f>
        <v>898</v>
      </c>
      <c r="X2383" s="9">
        <f>SUM(X2380:X2382)</f>
        <v>1955</v>
      </c>
      <c r="Y2383" s="6" t="s">
        <v>936</v>
      </c>
    </row>
    <row r="2384" spans="1:25" s="43" customFormat="1" ht="16.5" customHeight="1" x14ac:dyDescent="0.25">
      <c r="A2384" s="3" t="s">
        <v>809</v>
      </c>
      <c r="B2384" s="3" t="s">
        <v>1481</v>
      </c>
      <c r="C2384" s="3"/>
      <c r="D2384" s="12"/>
      <c r="E2384" s="12"/>
      <c r="F2384" s="12"/>
      <c r="G2384" s="12"/>
      <c r="H2384" s="12"/>
      <c r="I2384" s="12"/>
      <c r="J2384" s="12"/>
      <c r="K2384" s="12"/>
      <c r="L2384" s="12"/>
      <c r="M2384" s="12"/>
      <c r="N2384" s="12"/>
      <c r="O2384" s="12"/>
      <c r="P2384" s="12"/>
      <c r="Q2384" s="12"/>
      <c r="R2384" s="12"/>
      <c r="S2384" s="12"/>
      <c r="T2384" s="12">
        <v>72</v>
      </c>
      <c r="U2384" s="12"/>
      <c r="V2384" s="12"/>
      <c r="W2384" s="12"/>
      <c r="X2384" s="12"/>
      <c r="Y2384" s="22"/>
    </row>
    <row r="2385" spans="1:25" s="43" customFormat="1" ht="16.5" customHeight="1" x14ac:dyDescent="0.25">
      <c r="A2385" s="3" t="s">
        <v>809</v>
      </c>
      <c r="B2385" s="3" t="s">
        <v>1482</v>
      </c>
      <c r="C2385" s="3"/>
      <c r="D2385" s="12"/>
      <c r="E2385" s="12"/>
      <c r="F2385" s="12"/>
      <c r="G2385" s="12"/>
      <c r="H2385" s="12"/>
      <c r="I2385" s="12"/>
      <c r="J2385" s="12"/>
      <c r="K2385" s="12"/>
      <c r="L2385" s="12"/>
      <c r="M2385" s="12"/>
      <c r="N2385" s="12"/>
      <c r="O2385" s="12"/>
      <c r="P2385" s="12"/>
      <c r="Q2385" s="12"/>
      <c r="R2385" s="12"/>
      <c r="S2385" s="12"/>
      <c r="T2385" s="12">
        <v>35955</v>
      </c>
      <c r="U2385" s="12"/>
      <c r="V2385" s="12"/>
      <c r="W2385" s="12"/>
      <c r="X2385" s="12"/>
      <c r="Y2385" s="22"/>
    </row>
    <row r="2386" spans="1:25" s="43" customFormat="1" ht="16.5" customHeight="1" x14ac:dyDescent="0.25">
      <c r="A2386" s="3" t="s">
        <v>809</v>
      </c>
      <c r="B2386" s="3" t="s">
        <v>1483</v>
      </c>
      <c r="C2386" s="3"/>
      <c r="D2386" s="12"/>
      <c r="E2386" s="12"/>
      <c r="F2386" s="12"/>
      <c r="G2386" s="12"/>
      <c r="H2386" s="12"/>
      <c r="I2386" s="12"/>
      <c r="J2386" s="12"/>
      <c r="K2386" s="12"/>
      <c r="L2386" s="12"/>
      <c r="M2386" s="12"/>
      <c r="N2386" s="12"/>
      <c r="O2386" s="12"/>
      <c r="P2386" s="12"/>
      <c r="Q2386" s="12"/>
      <c r="R2386" s="12"/>
      <c r="S2386" s="12"/>
      <c r="T2386" s="12">
        <v>23200</v>
      </c>
      <c r="U2386" s="12"/>
      <c r="V2386" s="12"/>
      <c r="W2386" s="12"/>
      <c r="X2386" s="12"/>
      <c r="Y2386" s="22"/>
    </row>
    <row r="2387" spans="1:25" s="43" customFormat="1" ht="16.5" customHeight="1" x14ac:dyDescent="0.25">
      <c r="A2387" s="3" t="s">
        <v>809</v>
      </c>
      <c r="B2387" s="3" t="s">
        <v>1484</v>
      </c>
      <c r="C2387" s="3"/>
      <c r="D2387" s="12"/>
      <c r="E2387" s="12"/>
      <c r="F2387" s="12"/>
      <c r="G2387" s="12"/>
      <c r="H2387" s="12"/>
      <c r="I2387" s="12"/>
      <c r="J2387" s="12"/>
      <c r="K2387" s="12"/>
      <c r="L2387" s="12"/>
      <c r="M2387" s="12"/>
      <c r="N2387" s="12"/>
      <c r="O2387" s="12"/>
      <c r="P2387" s="12"/>
      <c r="Q2387" s="12"/>
      <c r="R2387" s="12"/>
      <c r="S2387" s="12"/>
      <c r="T2387" s="12">
        <v>180165</v>
      </c>
      <c r="U2387" s="12"/>
      <c r="V2387" s="12"/>
      <c r="W2387" s="12"/>
      <c r="X2387" s="12"/>
      <c r="Y2387" s="44"/>
    </row>
    <row r="2388" spans="1:25" s="43" customFormat="1" ht="16.5" customHeight="1" x14ac:dyDescent="0.25">
      <c r="A2388" s="3" t="s">
        <v>809</v>
      </c>
      <c r="B2388" s="3" t="s">
        <v>1485</v>
      </c>
      <c r="C2388" s="3"/>
      <c r="D2388" s="12"/>
      <c r="E2388" s="12"/>
      <c r="F2388" s="12"/>
      <c r="G2388" s="12"/>
      <c r="H2388" s="12"/>
      <c r="I2388" s="12"/>
      <c r="J2388" s="12"/>
      <c r="K2388" s="12"/>
      <c r="L2388" s="12"/>
      <c r="M2388" s="12"/>
      <c r="N2388" s="12"/>
      <c r="O2388" s="12"/>
      <c r="P2388" s="12"/>
      <c r="Q2388" s="12"/>
      <c r="R2388" s="12"/>
      <c r="S2388" s="12"/>
      <c r="T2388" s="12">
        <v>55247</v>
      </c>
      <c r="U2388" s="12"/>
      <c r="V2388" s="12"/>
      <c r="W2388" s="12"/>
      <c r="X2388" s="12"/>
    </row>
    <row r="2389" spans="1:25" s="43" customFormat="1" ht="16.5" customHeight="1" x14ac:dyDescent="0.25">
      <c r="A2389" s="3" t="s">
        <v>809</v>
      </c>
      <c r="B2389" s="3" t="s">
        <v>1486</v>
      </c>
      <c r="C2389" s="3"/>
      <c r="D2389" s="12"/>
      <c r="E2389" s="12"/>
      <c r="F2389" s="12"/>
      <c r="G2389" s="12"/>
      <c r="H2389" s="12"/>
      <c r="I2389" s="12"/>
      <c r="J2389" s="12"/>
      <c r="K2389" s="12"/>
      <c r="L2389" s="12"/>
      <c r="M2389" s="12"/>
      <c r="N2389" s="12"/>
      <c r="O2389" s="12"/>
      <c r="P2389" s="12"/>
      <c r="Q2389" s="12"/>
      <c r="R2389" s="12"/>
      <c r="S2389" s="12"/>
      <c r="T2389" s="12">
        <v>71</v>
      </c>
      <c r="U2389" s="12"/>
      <c r="V2389" s="12"/>
      <c r="W2389" s="12"/>
      <c r="X2389" s="12"/>
    </row>
    <row r="2390" spans="1:25" s="43" customFormat="1" ht="16.5" customHeight="1" x14ac:dyDescent="0.25">
      <c r="A2390" s="3" t="s">
        <v>809</v>
      </c>
      <c r="B2390" s="3" t="s">
        <v>1487</v>
      </c>
      <c r="C2390" s="3"/>
      <c r="D2390" s="12"/>
      <c r="E2390" s="12"/>
      <c r="F2390" s="12"/>
      <c r="G2390" s="12"/>
      <c r="H2390" s="12"/>
      <c r="I2390" s="12"/>
      <c r="J2390" s="12"/>
      <c r="K2390" s="12"/>
      <c r="L2390" s="12"/>
      <c r="M2390" s="12"/>
      <c r="N2390" s="12"/>
      <c r="O2390" s="12"/>
      <c r="P2390" s="12"/>
      <c r="Q2390" s="12"/>
      <c r="R2390" s="12"/>
      <c r="S2390" s="12"/>
      <c r="T2390" s="12">
        <v>156309</v>
      </c>
      <c r="U2390" s="12"/>
      <c r="V2390" s="12"/>
      <c r="W2390" s="12"/>
      <c r="X2390" s="12"/>
    </row>
    <row r="2391" spans="1:25" s="43" customFormat="1" ht="16.5" customHeight="1" x14ac:dyDescent="0.25">
      <c r="A2391" s="3" t="s">
        <v>809</v>
      </c>
      <c r="B2391" s="3" t="s">
        <v>1488</v>
      </c>
      <c r="C2391" s="3"/>
      <c r="D2391" s="12"/>
      <c r="E2391" s="12"/>
      <c r="F2391" s="12"/>
      <c r="G2391" s="12"/>
      <c r="H2391" s="12"/>
      <c r="I2391" s="12"/>
      <c r="J2391" s="12"/>
      <c r="K2391" s="12"/>
      <c r="L2391" s="12"/>
      <c r="M2391" s="12"/>
      <c r="N2391" s="12"/>
      <c r="O2391" s="12"/>
      <c r="P2391" s="12"/>
      <c r="Q2391" s="12"/>
      <c r="R2391" s="12"/>
      <c r="S2391" s="12"/>
      <c r="T2391" s="12">
        <v>11</v>
      </c>
      <c r="U2391" s="12"/>
      <c r="V2391" s="12"/>
      <c r="W2391" s="12"/>
      <c r="X2391" s="12"/>
    </row>
    <row r="2392" spans="1:25" s="43" customFormat="1" ht="16.5" customHeight="1" x14ac:dyDescent="0.25">
      <c r="A2392" s="3" t="s">
        <v>809</v>
      </c>
      <c r="B2392" s="3" t="s">
        <v>1489</v>
      </c>
      <c r="C2392" s="3"/>
      <c r="D2392" s="12"/>
      <c r="E2392" s="12"/>
      <c r="F2392" s="12"/>
      <c r="G2392" s="12"/>
      <c r="H2392" s="12"/>
      <c r="I2392" s="12"/>
      <c r="J2392" s="12"/>
      <c r="K2392" s="12"/>
      <c r="L2392" s="12"/>
      <c r="M2392" s="12"/>
      <c r="N2392" s="12"/>
      <c r="O2392" s="12"/>
      <c r="P2392" s="12"/>
      <c r="Q2392" s="12"/>
      <c r="R2392" s="12"/>
      <c r="S2392" s="12"/>
      <c r="T2392" s="12">
        <v>2032</v>
      </c>
      <c r="U2392" s="12"/>
      <c r="V2392" s="12"/>
      <c r="W2392" s="12"/>
      <c r="X2392" s="12"/>
    </row>
    <row r="2393" spans="1:25" s="43" customFormat="1" ht="16.5" customHeight="1" x14ac:dyDescent="0.25">
      <c r="A2393" s="3" t="s">
        <v>809</v>
      </c>
      <c r="B2393" s="3" t="s">
        <v>1490</v>
      </c>
      <c r="C2393" s="3"/>
      <c r="D2393" s="12"/>
      <c r="E2393" s="12"/>
      <c r="F2393" s="12"/>
      <c r="G2393" s="12"/>
      <c r="H2393" s="12"/>
      <c r="I2393" s="12"/>
      <c r="J2393" s="12"/>
      <c r="K2393" s="12"/>
      <c r="L2393" s="12"/>
      <c r="M2393" s="12"/>
      <c r="N2393" s="12"/>
      <c r="O2393" s="12"/>
      <c r="P2393" s="12"/>
      <c r="Q2393" s="12"/>
      <c r="R2393" s="12"/>
      <c r="S2393" s="12"/>
      <c r="T2393" s="12">
        <v>1320</v>
      </c>
      <c r="U2393" s="12"/>
      <c r="V2393" s="12"/>
      <c r="W2393" s="12"/>
      <c r="X2393" s="12"/>
    </row>
    <row r="2394" spans="1:25" s="43" customFormat="1" ht="16.5" customHeight="1" x14ac:dyDescent="0.25">
      <c r="A2394" s="3" t="s">
        <v>809</v>
      </c>
      <c r="B2394" s="3" t="s">
        <v>1491</v>
      </c>
      <c r="C2394" s="3"/>
      <c r="D2394" s="12"/>
      <c r="E2394" s="12"/>
      <c r="F2394" s="12"/>
      <c r="G2394" s="12"/>
      <c r="H2394" s="12"/>
      <c r="I2394" s="12"/>
      <c r="J2394" s="12"/>
      <c r="K2394" s="12"/>
      <c r="L2394" s="12"/>
      <c r="M2394" s="12"/>
      <c r="N2394" s="12"/>
      <c r="O2394" s="12"/>
      <c r="P2394" s="12"/>
      <c r="Q2394" s="12"/>
      <c r="R2394" s="12"/>
      <c r="S2394" s="12"/>
      <c r="T2394" s="12">
        <v>61848</v>
      </c>
      <c r="U2394" s="12"/>
      <c r="V2394" s="12"/>
      <c r="W2394" s="12"/>
      <c r="X2394" s="12"/>
    </row>
    <row r="2395" spans="1:25" s="43" customFormat="1" ht="16.5" customHeight="1" x14ac:dyDescent="0.25">
      <c r="A2395" s="3" t="s">
        <v>809</v>
      </c>
      <c r="B2395" s="3" t="s">
        <v>2342</v>
      </c>
      <c r="C2395" s="5"/>
      <c r="D2395" s="10"/>
      <c r="E2395" s="10"/>
      <c r="F2395" s="10"/>
      <c r="G2395" s="10"/>
      <c r="H2395" s="10"/>
      <c r="I2395" s="10"/>
      <c r="J2395" s="10"/>
      <c r="K2395" s="10"/>
      <c r="L2395" s="10"/>
      <c r="M2395" s="10"/>
      <c r="N2395" s="10"/>
      <c r="O2395" s="10"/>
      <c r="P2395" s="10"/>
      <c r="Q2395" s="10"/>
      <c r="R2395" s="10"/>
      <c r="S2395" s="10"/>
      <c r="T2395" s="10"/>
      <c r="U2395" s="10"/>
      <c r="V2395" s="10"/>
      <c r="W2395" s="10"/>
      <c r="X2395" s="10"/>
    </row>
    <row r="2396" spans="1:25" ht="16.5" customHeight="1" x14ac:dyDescent="0.25">
      <c r="A2396" s="1" t="s">
        <v>809</v>
      </c>
      <c r="B2396" s="3" t="s">
        <v>1492</v>
      </c>
      <c r="C2396" s="3"/>
      <c r="D2396" s="12"/>
      <c r="E2396" s="12"/>
      <c r="F2396" s="12"/>
      <c r="G2396" s="12"/>
      <c r="H2396" s="12"/>
      <c r="I2396" s="12"/>
      <c r="J2396" s="12"/>
      <c r="K2396" s="12"/>
      <c r="L2396" s="12"/>
      <c r="M2396" s="12"/>
      <c r="N2396" s="12"/>
      <c r="O2396" s="12"/>
      <c r="P2396" s="12"/>
      <c r="Q2396" s="12"/>
      <c r="R2396" s="12"/>
      <c r="S2396" s="12"/>
      <c r="T2396" s="12">
        <v>11093</v>
      </c>
      <c r="U2396" s="12"/>
      <c r="V2396" s="51">
        <v>483</v>
      </c>
      <c r="W2396" s="51"/>
      <c r="X2396" s="51"/>
    </row>
    <row r="2397" spans="1:25" ht="16.5" customHeight="1" x14ac:dyDescent="0.25">
      <c r="A2397" s="1" t="s">
        <v>809</v>
      </c>
      <c r="B2397" s="3" t="s">
        <v>1493</v>
      </c>
      <c r="C2397" s="3"/>
      <c r="D2397" s="12"/>
      <c r="E2397" s="12"/>
      <c r="F2397" s="12"/>
      <c r="G2397" s="12"/>
      <c r="H2397" s="12"/>
      <c r="I2397" s="12"/>
      <c r="J2397" s="12"/>
      <c r="K2397" s="12"/>
      <c r="L2397" s="12"/>
      <c r="M2397" s="12"/>
      <c r="N2397" s="12"/>
      <c r="O2397" s="12"/>
      <c r="P2397" s="12"/>
      <c r="Q2397" s="12"/>
      <c r="R2397" s="12"/>
      <c r="S2397" s="12"/>
      <c r="T2397" s="12">
        <v>2500</v>
      </c>
      <c r="U2397" s="12"/>
      <c r="V2397" s="12">
        <v>7556</v>
      </c>
      <c r="W2397" s="12"/>
      <c r="X2397" s="12"/>
    </row>
    <row r="2398" spans="1:25" s="43" customFormat="1" ht="16.5" customHeight="1" x14ac:dyDescent="0.25">
      <c r="A2398" s="3" t="s">
        <v>809</v>
      </c>
      <c r="B2398" s="3" t="s">
        <v>1494</v>
      </c>
      <c r="C2398" s="3"/>
      <c r="D2398" s="12"/>
      <c r="E2398" s="12"/>
      <c r="F2398" s="12"/>
      <c r="G2398" s="12"/>
      <c r="H2398" s="12"/>
      <c r="I2398" s="12"/>
      <c r="J2398" s="12"/>
      <c r="K2398" s="12"/>
      <c r="L2398" s="12"/>
      <c r="M2398" s="12"/>
      <c r="N2398" s="12"/>
      <c r="O2398" s="12"/>
      <c r="P2398" s="12"/>
      <c r="Q2398" s="12"/>
      <c r="R2398" s="12"/>
      <c r="S2398" s="12"/>
      <c r="T2398" s="12">
        <v>827</v>
      </c>
      <c r="U2398" s="12"/>
      <c r="V2398" s="12"/>
      <c r="W2398" s="12"/>
      <c r="X2398" s="12"/>
    </row>
    <row r="2399" spans="1:25" s="43" customFormat="1" ht="16.5" customHeight="1" x14ac:dyDescent="0.25">
      <c r="A2399" s="3" t="s">
        <v>809</v>
      </c>
      <c r="B2399" s="3" t="s">
        <v>1499</v>
      </c>
      <c r="C2399" s="3"/>
      <c r="D2399" s="12"/>
      <c r="E2399" s="12"/>
      <c r="F2399" s="12"/>
      <c r="G2399" s="12"/>
      <c r="H2399" s="12"/>
      <c r="I2399" s="12"/>
      <c r="J2399" s="12"/>
      <c r="K2399" s="12"/>
      <c r="L2399" s="12"/>
      <c r="M2399" s="12"/>
      <c r="N2399" s="12"/>
      <c r="O2399" s="12"/>
      <c r="P2399" s="12"/>
      <c r="Q2399" s="12"/>
      <c r="R2399" s="12"/>
      <c r="S2399" s="12"/>
      <c r="T2399" s="12">
        <v>545</v>
      </c>
      <c r="U2399" s="12"/>
      <c r="V2399" s="12"/>
      <c r="W2399" s="12"/>
      <c r="X2399" s="12"/>
    </row>
    <row r="2400" spans="1:25" s="43" customFormat="1" ht="16.5" customHeight="1" x14ac:dyDescent="0.25">
      <c r="A2400" s="3" t="s">
        <v>809</v>
      </c>
      <c r="B2400" s="3" t="s">
        <v>1500</v>
      </c>
      <c r="C2400" s="3"/>
      <c r="D2400" s="12"/>
      <c r="E2400" s="12"/>
      <c r="F2400" s="12"/>
      <c r="G2400" s="12"/>
      <c r="H2400" s="12"/>
      <c r="I2400" s="12"/>
      <c r="J2400" s="12"/>
      <c r="K2400" s="12"/>
      <c r="L2400" s="12"/>
      <c r="M2400" s="12"/>
      <c r="N2400" s="12"/>
      <c r="O2400" s="12"/>
      <c r="P2400" s="12"/>
      <c r="Q2400" s="12"/>
      <c r="R2400" s="12"/>
      <c r="S2400" s="12"/>
      <c r="T2400" s="12">
        <v>420</v>
      </c>
      <c r="U2400" s="12"/>
      <c r="V2400" s="12"/>
      <c r="W2400" s="12"/>
      <c r="X2400" s="12"/>
    </row>
    <row r="2401" spans="1:24" s="43" customFormat="1" ht="16.5" customHeight="1" x14ac:dyDescent="0.25">
      <c r="A2401" s="3" t="s">
        <v>809</v>
      </c>
      <c r="B2401" s="3" t="s">
        <v>1501</v>
      </c>
      <c r="C2401" s="3"/>
      <c r="D2401" s="12"/>
      <c r="E2401" s="12"/>
      <c r="F2401" s="12"/>
      <c r="G2401" s="12"/>
      <c r="H2401" s="12"/>
      <c r="I2401" s="12"/>
      <c r="J2401" s="12"/>
      <c r="K2401" s="12"/>
      <c r="L2401" s="12"/>
      <c r="M2401" s="12"/>
      <c r="N2401" s="12"/>
      <c r="O2401" s="12"/>
      <c r="P2401" s="12"/>
      <c r="Q2401" s="12"/>
      <c r="R2401" s="12"/>
      <c r="S2401" s="12"/>
      <c r="T2401" s="12">
        <v>25940</v>
      </c>
      <c r="U2401" s="12"/>
      <c r="V2401" s="12"/>
      <c r="W2401" s="12"/>
      <c r="X2401" s="12"/>
    </row>
    <row r="2402" spans="1:24" s="43" customFormat="1" ht="16.5" customHeight="1" x14ac:dyDescent="0.25">
      <c r="A2402" s="3" t="s">
        <v>809</v>
      </c>
      <c r="B2402" s="3" t="s">
        <v>1503</v>
      </c>
      <c r="C2402" s="3"/>
      <c r="D2402" s="12"/>
      <c r="E2402" s="12"/>
      <c r="F2402" s="12"/>
      <c r="G2402" s="12"/>
      <c r="H2402" s="12"/>
      <c r="I2402" s="12"/>
      <c r="J2402" s="12"/>
      <c r="K2402" s="12"/>
      <c r="L2402" s="12"/>
      <c r="M2402" s="12"/>
      <c r="N2402" s="12"/>
      <c r="O2402" s="12"/>
      <c r="P2402" s="12"/>
      <c r="Q2402" s="12"/>
      <c r="R2402" s="12"/>
      <c r="S2402" s="12"/>
      <c r="T2402" s="12">
        <v>1710</v>
      </c>
      <c r="U2402" s="12"/>
      <c r="V2402" s="12"/>
      <c r="W2402" s="12"/>
      <c r="X2402" s="12"/>
    </row>
    <row r="2403" spans="1:24" s="43" customFormat="1" ht="16.5" customHeight="1" x14ac:dyDescent="0.25">
      <c r="A2403" s="3" t="s">
        <v>809</v>
      </c>
      <c r="B2403" s="3" t="s">
        <v>1504</v>
      </c>
      <c r="C2403" s="3"/>
      <c r="D2403" s="12"/>
      <c r="E2403" s="12"/>
      <c r="F2403" s="12"/>
      <c r="G2403" s="12"/>
      <c r="H2403" s="12"/>
      <c r="I2403" s="12"/>
      <c r="J2403" s="12"/>
      <c r="K2403" s="12"/>
      <c r="L2403" s="12"/>
      <c r="M2403" s="12"/>
      <c r="N2403" s="12"/>
      <c r="O2403" s="12"/>
      <c r="P2403" s="12"/>
      <c r="Q2403" s="12"/>
      <c r="R2403" s="12"/>
      <c r="S2403" s="12"/>
      <c r="T2403" s="12">
        <v>945</v>
      </c>
      <c r="U2403" s="12"/>
      <c r="V2403" s="12"/>
      <c r="W2403" s="12"/>
      <c r="X2403" s="12"/>
    </row>
    <row r="2404" spans="1:24" s="43" customFormat="1" ht="16.5" customHeight="1" x14ac:dyDescent="0.25">
      <c r="A2404" s="3" t="s">
        <v>809</v>
      </c>
      <c r="B2404" s="3" t="s">
        <v>1495</v>
      </c>
      <c r="C2404" s="3"/>
      <c r="D2404" s="12"/>
      <c r="E2404" s="12"/>
      <c r="F2404" s="12"/>
      <c r="G2404" s="12"/>
      <c r="H2404" s="12"/>
      <c r="I2404" s="12"/>
      <c r="J2404" s="12"/>
      <c r="K2404" s="12"/>
      <c r="L2404" s="12"/>
      <c r="M2404" s="12"/>
      <c r="N2404" s="12"/>
      <c r="O2404" s="12"/>
      <c r="P2404" s="12"/>
      <c r="Q2404" s="12"/>
      <c r="R2404" s="12"/>
      <c r="S2404" s="12"/>
      <c r="T2404" s="12">
        <v>78</v>
      </c>
      <c r="U2404" s="12"/>
      <c r="V2404" s="12"/>
      <c r="W2404" s="12"/>
      <c r="X2404" s="12"/>
    </row>
    <row r="2405" spans="1:24" s="43" customFormat="1" ht="16.5" customHeight="1" x14ac:dyDescent="0.25">
      <c r="A2405" s="3" t="s">
        <v>809</v>
      </c>
      <c r="B2405" s="3" t="s">
        <v>1496</v>
      </c>
      <c r="C2405" s="3"/>
      <c r="D2405" s="12"/>
      <c r="E2405" s="12"/>
      <c r="F2405" s="12"/>
      <c r="G2405" s="12"/>
      <c r="H2405" s="12"/>
      <c r="I2405" s="12"/>
      <c r="J2405" s="12"/>
      <c r="K2405" s="12"/>
      <c r="L2405" s="12"/>
      <c r="M2405" s="12"/>
      <c r="N2405" s="12"/>
      <c r="O2405" s="12"/>
      <c r="P2405" s="12"/>
      <c r="Q2405" s="12"/>
      <c r="R2405" s="12"/>
      <c r="S2405" s="12"/>
      <c r="T2405" s="12">
        <v>1474</v>
      </c>
      <c r="U2405" s="12"/>
      <c r="V2405" s="12"/>
      <c r="W2405" s="12"/>
      <c r="X2405" s="12"/>
    </row>
    <row r="2406" spans="1:24" s="43" customFormat="1" ht="16.5" customHeight="1" x14ac:dyDescent="0.25">
      <c r="A2406" s="3" t="s">
        <v>809</v>
      </c>
      <c r="B2406" s="3" t="s">
        <v>1502</v>
      </c>
      <c r="C2406" s="3"/>
      <c r="D2406" s="12"/>
      <c r="E2406" s="12"/>
      <c r="F2406" s="12"/>
      <c r="G2406" s="12"/>
      <c r="H2406" s="12"/>
      <c r="I2406" s="12"/>
      <c r="J2406" s="12"/>
      <c r="K2406" s="12"/>
      <c r="L2406" s="12"/>
      <c r="M2406" s="12"/>
      <c r="N2406" s="12"/>
      <c r="O2406" s="12"/>
      <c r="P2406" s="12"/>
      <c r="Q2406" s="12"/>
      <c r="R2406" s="12"/>
      <c r="S2406" s="12"/>
      <c r="T2406" s="12">
        <v>229888</v>
      </c>
      <c r="U2406" s="12"/>
      <c r="V2406" s="12"/>
      <c r="W2406" s="12"/>
      <c r="X2406" s="12"/>
    </row>
    <row r="2407" spans="1:24" s="43" customFormat="1" ht="16.5" customHeight="1" x14ac:dyDescent="0.25">
      <c r="A2407" s="3" t="s">
        <v>809</v>
      </c>
      <c r="B2407" s="3" t="s">
        <v>1497</v>
      </c>
      <c r="C2407" s="3"/>
      <c r="D2407" s="12"/>
      <c r="E2407" s="12"/>
      <c r="F2407" s="12"/>
      <c r="G2407" s="12"/>
      <c r="H2407" s="12"/>
      <c r="I2407" s="12"/>
      <c r="J2407" s="12"/>
      <c r="K2407" s="12"/>
      <c r="L2407" s="12"/>
      <c r="M2407" s="12"/>
      <c r="N2407" s="12"/>
      <c r="O2407" s="12"/>
      <c r="P2407" s="12"/>
      <c r="Q2407" s="12"/>
      <c r="R2407" s="12"/>
      <c r="S2407" s="12"/>
      <c r="T2407" s="12">
        <v>26</v>
      </c>
      <c r="U2407" s="12"/>
      <c r="V2407" s="12"/>
      <c r="W2407" s="12"/>
      <c r="X2407" s="12"/>
    </row>
    <row r="2408" spans="1:24" s="43" customFormat="1" ht="16.5" customHeight="1" x14ac:dyDescent="0.25">
      <c r="A2408" s="3" t="s">
        <v>809</v>
      </c>
      <c r="B2408" s="3" t="s">
        <v>1498</v>
      </c>
      <c r="C2408" s="3"/>
      <c r="D2408" s="12"/>
      <c r="E2408" s="12"/>
      <c r="F2408" s="12"/>
      <c r="G2408" s="12"/>
      <c r="H2408" s="12"/>
      <c r="I2408" s="12"/>
      <c r="J2408" s="12"/>
      <c r="K2408" s="12"/>
      <c r="L2408" s="12"/>
      <c r="M2408" s="12"/>
      <c r="N2408" s="12"/>
      <c r="O2408" s="12"/>
      <c r="P2408" s="12"/>
      <c r="Q2408" s="12"/>
      <c r="R2408" s="12"/>
      <c r="S2408" s="12"/>
      <c r="T2408" s="12">
        <v>29</v>
      </c>
      <c r="U2408" s="12"/>
      <c r="V2408" s="12"/>
      <c r="W2408" s="12"/>
      <c r="X2408" s="12"/>
    </row>
    <row r="2409" spans="1:24" s="43" customFormat="1" ht="16.5" customHeight="1" x14ac:dyDescent="0.25">
      <c r="A2409" s="3" t="s">
        <v>809</v>
      </c>
      <c r="B2409" s="3" t="s">
        <v>1819</v>
      </c>
      <c r="C2409" s="5"/>
      <c r="D2409" s="10"/>
      <c r="E2409" s="10"/>
      <c r="F2409" s="10"/>
      <c r="G2409" s="10"/>
      <c r="H2409" s="10"/>
      <c r="I2409" s="10"/>
      <c r="J2409" s="10"/>
      <c r="K2409" s="10"/>
      <c r="L2409" s="10"/>
      <c r="M2409" s="10"/>
      <c r="N2409" s="10"/>
      <c r="O2409" s="10"/>
      <c r="P2409" s="10"/>
      <c r="Q2409" s="10"/>
      <c r="R2409" s="10"/>
      <c r="S2409" s="10"/>
      <c r="T2409" s="10">
        <v>24</v>
      </c>
      <c r="U2409" s="10"/>
      <c r="V2409" s="10"/>
      <c r="W2409" s="10"/>
      <c r="X2409" s="10"/>
    </row>
    <row r="2410" spans="1:24" s="43" customFormat="1" ht="16.5" customHeight="1" x14ac:dyDescent="0.2">
      <c r="A2410" s="3" t="s">
        <v>809</v>
      </c>
      <c r="B2410" s="3" t="s">
        <v>1815</v>
      </c>
      <c r="C2410" s="3"/>
      <c r="D2410" s="12"/>
      <c r="E2410" s="12"/>
      <c r="F2410" s="12"/>
      <c r="G2410" s="12"/>
      <c r="H2410" s="12"/>
      <c r="I2410" s="12"/>
      <c r="J2410" s="12"/>
      <c r="K2410" s="12"/>
      <c r="L2410" s="12"/>
      <c r="M2410" s="12"/>
      <c r="N2410" s="12"/>
      <c r="O2410" s="12"/>
      <c r="P2410" s="12"/>
      <c r="Q2410" s="12"/>
      <c r="R2410" s="12"/>
      <c r="S2410" s="12">
        <v>72</v>
      </c>
      <c r="T2410" s="53">
        <v>73</v>
      </c>
      <c r="U2410" s="53"/>
      <c r="V2410" s="53"/>
      <c r="W2410" s="53"/>
      <c r="X2410" s="53"/>
    </row>
    <row r="2411" spans="1:24" ht="16.5" customHeight="1" x14ac:dyDescent="0.25">
      <c r="A2411" s="1" t="s">
        <v>809</v>
      </c>
      <c r="B2411" s="3" t="s">
        <v>1817</v>
      </c>
      <c r="C2411" s="5" t="s">
        <v>1991</v>
      </c>
      <c r="D2411" s="2"/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>
        <v>252017</v>
      </c>
      <c r="P2411" s="2">
        <v>33116</v>
      </c>
      <c r="Q2411" s="2">
        <v>0</v>
      </c>
      <c r="R2411" s="2">
        <v>237059</v>
      </c>
      <c r="S2411" s="2">
        <v>530942</v>
      </c>
      <c r="T2411" s="2">
        <v>470402</v>
      </c>
      <c r="U2411" s="2"/>
      <c r="V2411" s="2">
        <v>393224</v>
      </c>
      <c r="W2411" s="2">
        <v>463879</v>
      </c>
      <c r="X2411" s="10">
        <v>387602</v>
      </c>
    </row>
    <row r="2412" spans="1:24" ht="16.5" customHeight="1" x14ac:dyDescent="0.25">
      <c r="A2412" s="1" t="s">
        <v>809</v>
      </c>
      <c r="B2412" s="3" t="s">
        <v>1814</v>
      </c>
      <c r="C2412" s="3"/>
      <c r="D2412" s="12"/>
      <c r="E2412" s="12"/>
      <c r="F2412" s="12"/>
      <c r="G2412" s="12"/>
      <c r="H2412" s="12"/>
      <c r="I2412" s="12"/>
      <c r="J2412" s="12"/>
      <c r="K2412" s="12"/>
      <c r="L2412" s="12"/>
      <c r="M2412" s="12"/>
      <c r="N2412" s="12"/>
      <c r="O2412" s="12"/>
      <c r="P2412" s="12">
        <v>1034</v>
      </c>
      <c r="Q2412" s="12">
        <v>0</v>
      </c>
      <c r="R2412" s="12">
        <v>0</v>
      </c>
      <c r="S2412" s="12">
        <v>1891</v>
      </c>
      <c r="T2412" s="12">
        <v>4</v>
      </c>
      <c r="U2412" s="12"/>
      <c r="V2412" s="12"/>
      <c r="W2412" s="12"/>
      <c r="X2412" s="12"/>
    </row>
    <row r="2413" spans="1:24" ht="16.5" customHeight="1" x14ac:dyDescent="0.25">
      <c r="A2413" s="1" t="s">
        <v>809</v>
      </c>
      <c r="B2413" s="3" t="s">
        <v>1820</v>
      </c>
      <c r="C2413" s="5"/>
      <c r="D2413" s="2"/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>
        <v>748</v>
      </c>
      <c r="P2413" s="2">
        <v>264</v>
      </c>
      <c r="Q2413" s="2">
        <v>0</v>
      </c>
      <c r="R2413" s="2">
        <v>89143</v>
      </c>
      <c r="S2413" s="2">
        <v>68856</v>
      </c>
      <c r="T2413" s="2">
        <v>653056</v>
      </c>
      <c r="U2413" s="2"/>
      <c r="V2413" s="2">
        <v>29892</v>
      </c>
      <c r="W2413" s="2"/>
      <c r="X2413" s="2"/>
    </row>
    <row r="2414" spans="1:24" s="43" customFormat="1" ht="16.5" customHeight="1" x14ac:dyDescent="0.25">
      <c r="A2414" s="3" t="s">
        <v>809</v>
      </c>
      <c r="B2414" s="3" t="s">
        <v>1818</v>
      </c>
      <c r="C2414" s="5"/>
      <c r="D2414" s="10"/>
      <c r="E2414" s="10"/>
      <c r="F2414" s="10"/>
      <c r="G2414" s="10"/>
      <c r="H2414" s="10"/>
      <c r="I2414" s="10"/>
      <c r="J2414" s="10"/>
      <c r="K2414" s="10"/>
      <c r="L2414" s="10"/>
      <c r="M2414" s="10"/>
      <c r="N2414" s="10"/>
      <c r="O2414" s="10">
        <v>14365</v>
      </c>
      <c r="P2414" s="10">
        <v>369</v>
      </c>
      <c r="Q2414" s="10">
        <v>0</v>
      </c>
      <c r="R2414" s="10">
        <v>0</v>
      </c>
      <c r="S2414" s="10"/>
      <c r="T2414" s="10"/>
      <c r="U2414" s="10"/>
      <c r="V2414" s="10"/>
      <c r="W2414" s="10"/>
      <c r="X2414" s="10"/>
    </row>
    <row r="2415" spans="1:24" s="43" customFormat="1" ht="16.5" customHeight="1" x14ac:dyDescent="0.2">
      <c r="A2415" s="3" t="s">
        <v>809</v>
      </c>
      <c r="B2415" s="3" t="s">
        <v>1816</v>
      </c>
      <c r="C2415" s="28"/>
      <c r="D2415" s="12"/>
      <c r="E2415" s="12"/>
      <c r="F2415" s="12"/>
      <c r="G2415" s="12"/>
      <c r="H2415" s="12"/>
      <c r="I2415" s="12"/>
      <c r="J2415" s="12"/>
      <c r="K2415" s="12"/>
      <c r="L2415" s="12"/>
      <c r="M2415" s="12"/>
      <c r="N2415" s="12"/>
      <c r="O2415" s="12"/>
      <c r="P2415" s="12"/>
      <c r="Q2415" s="12"/>
      <c r="R2415" s="12"/>
      <c r="S2415" s="12">
        <v>31</v>
      </c>
      <c r="T2415" s="53">
        <v>14</v>
      </c>
      <c r="U2415" s="53"/>
      <c r="V2415" s="53"/>
      <c r="W2415" s="53"/>
      <c r="X2415" s="53"/>
    </row>
    <row r="2416" spans="1:24" s="43" customFormat="1" ht="16.5" customHeight="1" x14ac:dyDescent="0.25">
      <c r="A2416" s="3" t="s">
        <v>809</v>
      </c>
      <c r="B2416" s="3" t="s">
        <v>1823</v>
      </c>
      <c r="C2416" s="5" t="s">
        <v>1992</v>
      </c>
      <c r="D2416" s="10"/>
      <c r="E2416" s="10"/>
      <c r="F2416" s="10"/>
      <c r="G2416" s="10"/>
      <c r="H2416" s="10"/>
      <c r="I2416" s="10"/>
      <c r="J2416" s="10"/>
      <c r="K2416" s="10"/>
      <c r="L2416" s="10"/>
      <c r="M2416" s="10"/>
      <c r="N2416" s="10"/>
      <c r="O2416" s="10"/>
      <c r="P2416" s="10"/>
      <c r="Q2416" s="10"/>
      <c r="R2416" s="10"/>
      <c r="S2416" s="10">
        <v>72</v>
      </c>
      <c r="T2416" s="10">
        <v>1844</v>
      </c>
      <c r="U2416" s="10"/>
      <c r="V2416" s="10"/>
      <c r="W2416" s="10"/>
      <c r="X2416" s="10"/>
    </row>
    <row r="2417" spans="1:24" s="43" customFormat="1" ht="16.5" customHeight="1" x14ac:dyDescent="0.25">
      <c r="A2417" s="3" t="s">
        <v>809</v>
      </c>
      <c r="B2417" s="3" t="s">
        <v>1821</v>
      </c>
      <c r="C2417" s="5"/>
      <c r="D2417" s="10"/>
      <c r="E2417" s="10"/>
      <c r="F2417" s="10"/>
      <c r="G2417" s="10"/>
      <c r="H2417" s="10"/>
      <c r="I2417" s="10"/>
      <c r="J2417" s="10"/>
      <c r="K2417" s="10"/>
      <c r="L2417" s="10"/>
      <c r="M2417" s="10"/>
      <c r="N2417" s="10"/>
      <c r="O2417" s="10"/>
      <c r="P2417" s="10"/>
      <c r="Q2417" s="10"/>
      <c r="R2417" s="10"/>
      <c r="S2417" s="10">
        <v>2400</v>
      </c>
      <c r="T2417" s="53">
        <v>6745</v>
      </c>
      <c r="U2417" s="53"/>
      <c r="V2417" s="53"/>
      <c r="W2417" s="10">
        <v>2921</v>
      </c>
      <c r="X2417" s="10"/>
    </row>
    <row r="2418" spans="1:24" s="43" customFormat="1" ht="16.5" customHeight="1" x14ac:dyDescent="0.25">
      <c r="A2418" s="3" t="s">
        <v>809</v>
      </c>
      <c r="B2418" s="3" t="s">
        <v>1507</v>
      </c>
      <c r="C2418" s="5"/>
      <c r="D2418" s="10"/>
      <c r="E2418" s="10"/>
      <c r="F2418" s="10"/>
      <c r="G2418" s="10"/>
      <c r="H2418" s="10"/>
      <c r="I2418" s="10"/>
      <c r="J2418" s="10"/>
      <c r="K2418" s="10"/>
      <c r="L2418" s="10"/>
      <c r="M2418" s="10"/>
      <c r="N2418" s="10"/>
      <c r="O2418" s="10"/>
      <c r="P2418" s="10"/>
      <c r="Q2418" s="10"/>
      <c r="R2418" s="10"/>
      <c r="S2418" s="10"/>
      <c r="T2418" s="10">
        <v>3</v>
      </c>
      <c r="U2418" s="10"/>
      <c r="V2418" s="10"/>
      <c r="W2418" s="10"/>
      <c r="X2418" s="10"/>
    </row>
    <row r="2419" spans="1:24" s="43" customFormat="1" ht="16.5" customHeight="1" x14ac:dyDescent="0.25">
      <c r="A2419" s="3" t="s">
        <v>809</v>
      </c>
      <c r="B2419" s="3" t="s">
        <v>1506</v>
      </c>
      <c r="C2419" s="5"/>
      <c r="D2419" s="10"/>
      <c r="E2419" s="10"/>
      <c r="F2419" s="10"/>
      <c r="G2419" s="10"/>
      <c r="H2419" s="10"/>
      <c r="I2419" s="10"/>
      <c r="J2419" s="10"/>
      <c r="K2419" s="10"/>
      <c r="L2419" s="10"/>
      <c r="M2419" s="10"/>
      <c r="N2419" s="10"/>
      <c r="O2419" s="10"/>
      <c r="P2419" s="10"/>
      <c r="Q2419" s="10"/>
      <c r="R2419" s="10"/>
      <c r="S2419" s="10">
        <v>5</v>
      </c>
      <c r="T2419" s="10">
        <v>5</v>
      </c>
      <c r="U2419" s="10"/>
      <c r="V2419" s="10"/>
      <c r="W2419" s="10"/>
      <c r="X2419" s="10"/>
    </row>
    <row r="2420" spans="1:24" s="43" customFormat="1" ht="16.5" customHeight="1" x14ac:dyDescent="0.25">
      <c r="A2420" s="3" t="s">
        <v>809</v>
      </c>
      <c r="B2420" s="3" t="s">
        <v>1822</v>
      </c>
      <c r="C2420" s="5"/>
      <c r="D2420" s="10"/>
      <c r="E2420" s="10"/>
      <c r="F2420" s="10"/>
      <c r="G2420" s="10"/>
      <c r="H2420" s="10"/>
      <c r="I2420" s="10"/>
      <c r="J2420" s="10"/>
      <c r="K2420" s="10"/>
      <c r="L2420" s="10"/>
      <c r="M2420" s="10"/>
      <c r="N2420" s="10"/>
      <c r="O2420" s="10"/>
      <c r="P2420" s="10"/>
      <c r="Q2420" s="10"/>
      <c r="R2420" s="10"/>
      <c r="S2420" s="10"/>
      <c r="T2420" s="53">
        <v>2367</v>
      </c>
      <c r="U2420" s="53"/>
      <c r="V2420" s="53">
        <v>499931</v>
      </c>
      <c r="W2420" s="10">
        <v>332785</v>
      </c>
      <c r="X2420" s="10">
        <v>124124</v>
      </c>
    </row>
    <row r="2421" spans="1:24" s="43" customFormat="1" ht="16.5" customHeight="1" x14ac:dyDescent="0.25">
      <c r="A2421" s="3" t="s">
        <v>809</v>
      </c>
      <c r="B2421" s="3" t="s">
        <v>1505</v>
      </c>
      <c r="C2421" s="5"/>
      <c r="D2421" s="10"/>
      <c r="E2421" s="10"/>
      <c r="F2421" s="10"/>
      <c r="G2421" s="10"/>
      <c r="H2421" s="10"/>
      <c r="I2421" s="10"/>
      <c r="J2421" s="10"/>
      <c r="K2421" s="10"/>
      <c r="L2421" s="10"/>
      <c r="M2421" s="10"/>
      <c r="N2421" s="10"/>
      <c r="O2421" s="10"/>
      <c r="P2421" s="10"/>
      <c r="Q2421" s="10"/>
      <c r="R2421" s="10"/>
      <c r="S2421" s="10">
        <v>47</v>
      </c>
      <c r="T2421" s="10">
        <v>44</v>
      </c>
      <c r="U2421" s="10"/>
      <c r="V2421" s="10"/>
      <c r="W2421" s="10"/>
      <c r="X2421" s="10"/>
    </row>
    <row r="2422" spans="1:24" s="43" customFormat="1" ht="16.5" customHeight="1" x14ac:dyDescent="0.25">
      <c r="A2422" s="3" t="s">
        <v>809</v>
      </c>
      <c r="B2422" s="3" t="s">
        <v>2336</v>
      </c>
      <c r="C2422" s="5"/>
      <c r="D2422" s="10"/>
      <c r="E2422" s="10"/>
      <c r="F2422" s="10"/>
      <c r="G2422" s="10"/>
      <c r="H2422" s="10"/>
      <c r="I2422" s="10"/>
      <c r="J2422" s="10"/>
      <c r="K2422" s="10"/>
      <c r="L2422" s="10"/>
      <c r="M2422" s="10"/>
      <c r="N2422" s="10"/>
      <c r="O2422" s="10"/>
      <c r="P2422" s="10"/>
      <c r="Q2422" s="10"/>
      <c r="R2422" s="10"/>
      <c r="S2422" s="10"/>
      <c r="T2422" s="10"/>
      <c r="U2422" s="10"/>
      <c r="V2422" s="10">
        <v>44704</v>
      </c>
      <c r="W2422" s="10"/>
      <c r="X2422" s="10"/>
    </row>
    <row r="2423" spans="1:24" s="43" customFormat="1" ht="16.5" customHeight="1" x14ac:dyDescent="0.25">
      <c r="A2423" s="3" t="s">
        <v>809</v>
      </c>
      <c r="B2423" s="3" t="s">
        <v>1813</v>
      </c>
      <c r="C2423" s="3"/>
      <c r="D2423" s="12"/>
      <c r="E2423" s="12"/>
      <c r="F2423" s="12"/>
      <c r="G2423" s="12"/>
      <c r="H2423" s="12"/>
      <c r="I2423" s="12"/>
      <c r="J2423" s="12"/>
      <c r="K2423" s="12"/>
      <c r="L2423" s="12"/>
      <c r="M2423" s="12"/>
      <c r="N2423" s="12"/>
      <c r="O2423" s="12">
        <v>841</v>
      </c>
      <c r="P2423" s="12">
        <v>49</v>
      </c>
      <c r="Q2423" s="12">
        <v>0</v>
      </c>
      <c r="R2423" s="12">
        <v>0</v>
      </c>
      <c r="S2423" s="12">
        <v>20</v>
      </c>
      <c r="T2423" s="12">
        <v>20</v>
      </c>
      <c r="U2423" s="12"/>
      <c r="V2423" s="12"/>
      <c r="W2423" s="12"/>
      <c r="X2423" s="12"/>
    </row>
    <row r="2424" spans="1:24" s="43" customFormat="1" ht="16.5" customHeight="1" x14ac:dyDescent="0.25">
      <c r="A2424" s="3" t="s">
        <v>809</v>
      </c>
      <c r="B2424" s="3" t="s">
        <v>2938</v>
      </c>
      <c r="C2424" s="3"/>
      <c r="D2424" s="12"/>
      <c r="E2424" s="12"/>
      <c r="F2424" s="12"/>
      <c r="G2424" s="12"/>
      <c r="H2424" s="12"/>
      <c r="I2424" s="12"/>
      <c r="J2424" s="12"/>
      <c r="K2424" s="12"/>
      <c r="L2424" s="12"/>
      <c r="M2424" s="12"/>
      <c r="N2424" s="12"/>
      <c r="O2424" s="12"/>
      <c r="P2424" s="12"/>
      <c r="Q2424" s="12"/>
      <c r="R2424" s="12"/>
      <c r="S2424" s="12"/>
      <c r="T2424" s="12"/>
      <c r="U2424" s="12"/>
      <c r="V2424" s="12"/>
      <c r="W2424" s="12"/>
      <c r="X2424" s="12">
        <v>27182</v>
      </c>
    </row>
    <row r="2425" spans="1:24" s="43" customFormat="1" ht="16.5" customHeight="1" x14ac:dyDescent="0.25">
      <c r="A2425" s="3" t="s">
        <v>809</v>
      </c>
      <c r="B2425" s="3" t="s">
        <v>810</v>
      </c>
      <c r="C2425" s="5"/>
      <c r="D2425" s="10"/>
      <c r="E2425" s="10"/>
      <c r="F2425" s="10"/>
      <c r="G2425" s="10"/>
      <c r="H2425" s="10"/>
      <c r="I2425" s="10"/>
      <c r="J2425" s="10"/>
      <c r="K2425" s="10"/>
      <c r="L2425" s="10"/>
      <c r="M2425" s="10"/>
      <c r="N2425" s="10">
        <v>1300</v>
      </c>
      <c r="O2425" s="10"/>
      <c r="P2425" s="10"/>
      <c r="Q2425" s="10">
        <v>0</v>
      </c>
      <c r="R2425" s="10">
        <v>0</v>
      </c>
      <c r="S2425" s="10"/>
      <c r="T2425" s="10"/>
      <c r="U2425" s="10"/>
      <c r="V2425" s="10"/>
      <c r="W2425" s="10"/>
      <c r="X2425" s="10">
        <v>10582</v>
      </c>
    </row>
    <row r="2426" spans="1:24" s="43" customFormat="1" ht="16.5" customHeight="1" x14ac:dyDescent="0.25">
      <c r="A2426" s="3" t="s">
        <v>809</v>
      </c>
      <c r="B2426" s="3" t="s">
        <v>811</v>
      </c>
      <c r="C2426" s="5"/>
      <c r="D2426" s="10">
        <v>25000</v>
      </c>
      <c r="E2426" s="10"/>
      <c r="F2426" s="10">
        <v>92518</v>
      </c>
      <c r="G2426" s="10">
        <v>396880</v>
      </c>
      <c r="H2426" s="10"/>
      <c r="I2426" s="10">
        <f>650+850+80920</f>
        <v>82420</v>
      </c>
      <c r="J2426" s="10">
        <v>300819</v>
      </c>
      <c r="K2426" s="10">
        <v>132475</v>
      </c>
      <c r="L2426" s="10">
        <v>10008</v>
      </c>
      <c r="M2426" s="10">
        <v>19649</v>
      </c>
      <c r="N2426" s="10">
        <v>94554</v>
      </c>
      <c r="O2426" s="10">
        <v>104247</v>
      </c>
      <c r="P2426" s="10">
        <v>38432</v>
      </c>
      <c r="Q2426" s="10">
        <v>34950</v>
      </c>
      <c r="R2426" s="10">
        <v>156515</v>
      </c>
      <c r="S2426" s="10">
        <v>209164</v>
      </c>
      <c r="T2426" s="10">
        <v>158408</v>
      </c>
      <c r="U2426" s="10">
        <v>72106</v>
      </c>
      <c r="V2426" s="10">
        <v>88037</v>
      </c>
      <c r="W2426" s="10">
        <v>49928</v>
      </c>
      <c r="X2426" s="10">
        <v>88376</v>
      </c>
    </row>
    <row r="2427" spans="1:24" s="43" customFormat="1" ht="16.5" customHeight="1" x14ac:dyDescent="0.25">
      <c r="A2427" s="3" t="s">
        <v>809</v>
      </c>
      <c r="B2427" s="3" t="s">
        <v>812</v>
      </c>
      <c r="C2427" s="5"/>
      <c r="D2427" s="10"/>
      <c r="E2427" s="10"/>
      <c r="F2427" s="10"/>
      <c r="G2427" s="10"/>
      <c r="H2427" s="10"/>
      <c r="I2427" s="10"/>
      <c r="J2427" s="10"/>
      <c r="K2427" s="10"/>
      <c r="L2427" s="10"/>
      <c r="M2427" s="10"/>
      <c r="N2427" s="10">
        <v>2242</v>
      </c>
      <c r="O2427" s="10"/>
      <c r="P2427" s="10"/>
      <c r="Q2427" s="10">
        <v>0</v>
      </c>
      <c r="R2427" s="10">
        <v>0</v>
      </c>
      <c r="S2427" s="10"/>
      <c r="T2427" s="10"/>
      <c r="U2427" s="10"/>
      <c r="V2427" s="10"/>
      <c r="W2427" s="10"/>
      <c r="X2427" s="10"/>
    </row>
    <row r="2428" spans="1:24" s="43" customFormat="1" ht="16.5" customHeight="1" x14ac:dyDescent="0.25">
      <c r="A2428" s="3" t="s">
        <v>809</v>
      </c>
      <c r="B2428" s="3" t="s">
        <v>813</v>
      </c>
      <c r="C2428" s="5"/>
      <c r="D2428" s="10"/>
      <c r="E2428" s="10">
        <v>70000</v>
      </c>
      <c r="F2428" s="10">
        <v>10000</v>
      </c>
      <c r="G2428" s="10"/>
      <c r="H2428" s="10"/>
      <c r="I2428" s="10"/>
      <c r="J2428" s="10"/>
      <c r="K2428" s="10"/>
      <c r="L2428" s="10"/>
      <c r="M2428" s="10"/>
      <c r="N2428" s="10"/>
      <c r="O2428" s="10"/>
      <c r="P2428" s="10"/>
      <c r="Q2428" s="10">
        <v>0</v>
      </c>
      <c r="R2428" s="10">
        <v>0</v>
      </c>
      <c r="S2428" s="10"/>
      <c r="T2428" s="10"/>
      <c r="U2428" s="10"/>
      <c r="V2428" s="10"/>
      <c r="W2428" s="10"/>
      <c r="X2428" s="10"/>
    </row>
    <row r="2429" spans="1:24" s="43" customFormat="1" ht="16.5" customHeight="1" x14ac:dyDescent="0.25">
      <c r="A2429" s="3" t="s">
        <v>809</v>
      </c>
      <c r="B2429" s="3" t="s">
        <v>1229</v>
      </c>
      <c r="C2429" s="5"/>
      <c r="D2429" s="10">
        <v>94010</v>
      </c>
      <c r="E2429" s="10">
        <v>49600</v>
      </c>
      <c r="F2429" s="10">
        <v>41050</v>
      </c>
      <c r="G2429" s="10">
        <v>41050</v>
      </c>
      <c r="H2429" s="10"/>
      <c r="I2429" s="10">
        <f>69000</f>
        <v>69000</v>
      </c>
      <c r="J2429" s="10">
        <v>8556</v>
      </c>
      <c r="K2429" s="10">
        <v>195600</v>
      </c>
      <c r="L2429" s="10">
        <v>108500</v>
      </c>
      <c r="M2429" s="10">
        <v>155334</v>
      </c>
      <c r="N2429" s="10">
        <v>275521</v>
      </c>
      <c r="O2429" s="10">
        <v>20896</v>
      </c>
      <c r="P2429" s="10">
        <v>20835</v>
      </c>
      <c r="Q2429" s="10">
        <v>0</v>
      </c>
      <c r="R2429" s="10">
        <v>115</v>
      </c>
      <c r="S2429" s="10">
        <v>64444</v>
      </c>
      <c r="T2429" s="10">
        <v>100</v>
      </c>
      <c r="U2429" s="10">
        <v>20000</v>
      </c>
      <c r="V2429" s="10">
        <v>732</v>
      </c>
      <c r="W2429" s="10">
        <v>298315</v>
      </c>
      <c r="X2429" s="10">
        <v>30000</v>
      </c>
    </row>
    <row r="2430" spans="1:24" ht="16.5" customHeight="1" x14ac:dyDescent="0.25">
      <c r="A2430" s="1" t="s">
        <v>809</v>
      </c>
      <c r="B2430" s="3" t="s">
        <v>1995</v>
      </c>
      <c r="C2430" s="5" t="s">
        <v>1994</v>
      </c>
      <c r="D2430" s="2"/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>
        <v>4554</v>
      </c>
      <c r="S2430" s="2">
        <v>8165</v>
      </c>
      <c r="T2430" s="2">
        <v>63821</v>
      </c>
      <c r="U2430" s="2"/>
      <c r="V2430" s="2">
        <v>81893</v>
      </c>
      <c r="W2430" s="2">
        <v>98451</v>
      </c>
      <c r="X2430" s="10">
        <v>16079</v>
      </c>
    </row>
    <row r="2431" spans="1:24" ht="16.5" customHeight="1" x14ac:dyDescent="0.25">
      <c r="A2431" s="1" t="s">
        <v>809</v>
      </c>
      <c r="B2431" s="3" t="s">
        <v>1824</v>
      </c>
      <c r="C2431" s="5" t="s">
        <v>1993</v>
      </c>
      <c r="D2431" s="2"/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>
        <v>59513</v>
      </c>
      <c r="S2431" s="2">
        <v>14487</v>
      </c>
      <c r="T2431" s="2">
        <v>13078</v>
      </c>
      <c r="U2431" s="2"/>
      <c r="V2431" s="2">
        <v>20000</v>
      </c>
      <c r="W2431" s="2"/>
      <c r="X2431" s="10">
        <v>68085</v>
      </c>
    </row>
    <row r="2432" spans="1:24" ht="16.5" customHeight="1" x14ac:dyDescent="0.25">
      <c r="A2432" s="1" t="s">
        <v>809</v>
      </c>
      <c r="B2432" s="3" t="s">
        <v>814</v>
      </c>
      <c r="C2432" s="5"/>
      <c r="D2432" s="2"/>
      <c r="E2432" s="2"/>
      <c r="F2432" s="2"/>
      <c r="G2432" s="2"/>
      <c r="H2432" s="2"/>
      <c r="I2432" s="2"/>
      <c r="J2432" s="2"/>
      <c r="K2432" s="2"/>
      <c r="L2432" s="2"/>
      <c r="M2432" s="2"/>
      <c r="N2432" s="2">
        <v>6000</v>
      </c>
      <c r="O2432" s="2"/>
      <c r="P2432" s="2">
        <v>2900</v>
      </c>
      <c r="Q2432" s="2">
        <v>3900</v>
      </c>
      <c r="R2432" s="2">
        <v>0</v>
      </c>
      <c r="S2432" s="2">
        <v>212</v>
      </c>
      <c r="T2432" s="2"/>
      <c r="U2432" s="2">
        <v>10</v>
      </c>
      <c r="V2432" s="2">
        <v>30</v>
      </c>
      <c r="W2432" s="2">
        <v>150</v>
      </c>
      <c r="X2432" s="10"/>
    </row>
    <row r="2433" spans="1:24" ht="16.5" customHeight="1" x14ac:dyDescent="0.25">
      <c r="A2433" s="1" t="s">
        <v>809</v>
      </c>
      <c r="B2433" s="3" t="s">
        <v>815</v>
      </c>
      <c r="C2433" s="5"/>
      <c r="D2433" s="2"/>
      <c r="E2433" s="2"/>
      <c r="F2433" s="2"/>
      <c r="G2433" s="2"/>
      <c r="H2433" s="2"/>
      <c r="I2433" s="2"/>
      <c r="J2433" s="2">
        <v>5000</v>
      </c>
      <c r="K2433" s="2"/>
      <c r="L2433" s="2">
        <v>5000</v>
      </c>
      <c r="M2433" s="2"/>
      <c r="N2433" s="2">
        <v>7000</v>
      </c>
      <c r="O2433" s="2"/>
      <c r="P2433" s="2"/>
      <c r="Q2433" s="2">
        <v>1300</v>
      </c>
      <c r="R2433" s="2">
        <v>3164</v>
      </c>
      <c r="S2433" s="2">
        <v>105516</v>
      </c>
      <c r="T2433" s="2"/>
      <c r="U2433" s="2"/>
      <c r="V2433" s="2"/>
      <c r="W2433" s="2"/>
      <c r="X2433" s="10"/>
    </row>
    <row r="2434" spans="1:24" ht="16.5" customHeight="1" x14ac:dyDescent="0.25">
      <c r="A2434" s="1" t="s">
        <v>809</v>
      </c>
      <c r="B2434" s="3" t="s">
        <v>1825</v>
      </c>
      <c r="C2434" s="5"/>
      <c r="D2434" s="2"/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>
        <v>2542</v>
      </c>
      <c r="S2434" s="2"/>
      <c r="T2434" s="2"/>
      <c r="U2434" s="2"/>
      <c r="V2434" s="2"/>
      <c r="W2434" s="2">
        <v>18999</v>
      </c>
      <c r="X2434" s="10">
        <v>16947</v>
      </c>
    </row>
    <row r="2435" spans="1:24" ht="16.5" customHeight="1" x14ac:dyDescent="0.25">
      <c r="A2435" s="1" t="s">
        <v>809</v>
      </c>
      <c r="B2435" s="3" t="s">
        <v>1508</v>
      </c>
      <c r="C2435" s="5"/>
      <c r="D2435" s="2"/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>
        <v>29319</v>
      </c>
      <c r="U2435" s="2"/>
      <c r="V2435" s="2">
        <v>20000</v>
      </c>
      <c r="W2435" s="2"/>
      <c r="X2435" s="10"/>
    </row>
    <row r="2436" spans="1:24" ht="16.5" customHeight="1" x14ac:dyDescent="0.25">
      <c r="A2436" s="1" t="s">
        <v>809</v>
      </c>
      <c r="B2436" s="3" t="s">
        <v>2753</v>
      </c>
      <c r="C2436" s="5"/>
      <c r="D2436" s="2"/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  <c r="V2436" s="2"/>
      <c r="W2436" s="2">
        <v>1000</v>
      </c>
      <c r="X2436" s="10">
        <v>10000</v>
      </c>
    </row>
    <row r="2437" spans="1:24" ht="16.5" customHeight="1" x14ac:dyDescent="0.25">
      <c r="A2437" s="1" t="s">
        <v>809</v>
      </c>
      <c r="B2437" s="3" t="s">
        <v>816</v>
      </c>
      <c r="C2437" s="5"/>
      <c r="D2437" s="2"/>
      <c r="E2437" s="2"/>
      <c r="F2437" s="2"/>
      <c r="G2437" s="2"/>
      <c r="H2437" s="2"/>
      <c r="I2437" s="2"/>
      <c r="J2437" s="2"/>
      <c r="K2437" s="2"/>
      <c r="L2437" s="2"/>
      <c r="M2437" s="2"/>
      <c r="N2437" s="2">
        <v>4036</v>
      </c>
      <c r="O2437" s="2"/>
      <c r="P2437" s="2"/>
      <c r="Q2437" s="2">
        <v>0</v>
      </c>
      <c r="R2437" s="2">
        <v>82</v>
      </c>
      <c r="S2437" s="2"/>
      <c r="T2437" s="2"/>
      <c r="U2437" s="2"/>
      <c r="V2437" s="2">
        <v>90</v>
      </c>
      <c r="W2437" s="2">
        <v>38</v>
      </c>
      <c r="X2437" s="10">
        <v>50</v>
      </c>
    </row>
    <row r="2438" spans="1:24" ht="16.5" customHeight="1" x14ac:dyDescent="0.25">
      <c r="A2438" s="1" t="s">
        <v>809</v>
      </c>
      <c r="B2438" s="3" t="s">
        <v>1826</v>
      </c>
      <c r="C2438" s="5" t="s">
        <v>1996</v>
      </c>
      <c r="D2438" s="2"/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>
        <v>68125</v>
      </c>
      <c r="P2438" s="2">
        <v>338484</v>
      </c>
      <c r="Q2438" s="2">
        <v>0</v>
      </c>
      <c r="R2438" s="2">
        <v>52690</v>
      </c>
      <c r="S2438" s="2"/>
      <c r="T2438" s="2"/>
      <c r="U2438" s="2"/>
      <c r="V2438" s="2"/>
      <c r="W2438" s="2"/>
      <c r="X2438" s="10"/>
    </row>
    <row r="2439" spans="1:24" ht="16.5" customHeight="1" x14ac:dyDescent="0.25">
      <c r="A2439" s="1" t="s">
        <v>809</v>
      </c>
      <c r="B2439" s="3" t="s">
        <v>817</v>
      </c>
      <c r="C2439" s="5"/>
      <c r="D2439" s="2"/>
      <c r="E2439" s="2"/>
      <c r="F2439" s="2"/>
      <c r="G2439" s="2"/>
      <c r="H2439" s="2"/>
      <c r="I2439" s="2"/>
      <c r="J2439" s="2"/>
      <c r="K2439" s="2"/>
      <c r="L2439" s="2"/>
      <c r="M2439" s="2"/>
      <c r="N2439" s="2">
        <v>2659</v>
      </c>
      <c r="O2439" s="2"/>
      <c r="P2439" s="2"/>
      <c r="Q2439" s="2">
        <v>0</v>
      </c>
      <c r="R2439" s="2">
        <v>0</v>
      </c>
      <c r="S2439" s="2"/>
      <c r="T2439" s="2"/>
      <c r="U2439" s="2"/>
      <c r="V2439" s="2"/>
      <c r="W2439" s="2"/>
      <c r="X2439" s="10"/>
    </row>
    <row r="2440" spans="1:24" s="43" customFormat="1" ht="16.5" customHeight="1" x14ac:dyDescent="0.25">
      <c r="A2440" s="3" t="s">
        <v>809</v>
      </c>
      <c r="B2440" s="3" t="s">
        <v>1221</v>
      </c>
      <c r="C2440" s="5"/>
      <c r="D2440" s="10"/>
      <c r="E2440" s="10"/>
      <c r="F2440" s="10"/>
      <c r="G2440" s="10"/>
      <c r="H2440" s="10"/>
      <c r="I2440" s="10"/>
      <c r="J2440" s="10"/>
      <c r="K2440" s="10"/>
      <c r="L2440" s="10"/>
      <c r="M2440" s="10"/>
      <c r="N2440" s="10"/>
      <c r="O2440" s="10"/>
      <c r="P2440" s="10"/>
      <c r="Q2440" s="10"/>
      <c r="R2440" s="10">
        <v>7817</v>
      </c>
      <c r="S2440" s="10">
        <v>11601</v>
      </c>
      <c r="T2440" s="10"/>
      <c r="U2440" s="10"/>
      <c r="V2440" s="10"/>
      <c r="W2440" s="10"/>
      <c r="X2440" s="10"/>
    </row>
    <row r="2441" spans="1:24" s="43" customFormat="1" ht="16.5" customHeight="1" x14ac:dyDescent="0.25">
      <c r="A2441" s="3" t="s">
        <v>809</v>
      </c>
      <c r="B2441" s="3" t="s">
        <v>1509</v>
      </c>
      <c r="C2441" s="5"/>
      <c r="D2441" s="10"/>
      <c r="E2441" s="10"/>
      <c r="F2441" s="10"/>
      <c r="G2441" s="10"/>
      <c r="H2441" s="10"/>
      <c r="I2441" s="10"/>
      <c r="J2441" s="10"/>
      <c r="K2441" s="10"/>
      <c r="L2441" s="10"/>
      <c r="M2441" s="10"/>
      <c r="N2441" s="10"/>
      <c r="O2441" s="10"/>
      <c r="P2441" s="10"/>
      <c r="Q2441" s="10"/>
      <c r="R2441" s="10"/>
      <c r="S2441" s="10"/>
      <c r="T2441" s="10">
        <v>74844</v>
      </c>
      <c r="U2441" s="10"/>
      <c r="V2441" s="10"/>
      <c r="W2441" s="10"/>
      <c r="X2441" s="10"/>
    </row>
    <row r="2442" spans="1:24" s="43" customFormat="1" ht="16.5" customHeight="1" x14ac:dyDescent="0.25">
      <c r="A2442" s="3" t="s">
        <v>809</v>
      </c>
      <c r="B2442" s="3" t="s">
        <v>818</v>
      </c>
      <c r="C2442" s="5"/>
      <c r="D2442" s="10">
        <v>998058</v>
      </c>
      <c r="E2442" s="10">
        <v>833957</v>
      </c>
      <c r="F2442" s="10">
        <v>777423</v>
      </c>
      <c r="G2442" s="10">
        <v>642170</v>
      </c>
      <c r="H2442" s="10"/>
      <c r="I2442" s="10">
        <f>4980+384650+441056</f>
        <v>830686</v>
      </c>
      <c r="J2442" s="10">
        <v>1114707</v>
      </c>
      <c r="K2442" s="10">
        <v>415692</v>
      </c>
      <c r="L2442" s="10">
        <v>294728</v>
      </c>
      <c r="M2442" s="10">
        <v>536047</v>
      </c>
      <c r="N2442" s="10">
        <v>580355</v>
      </c>
      <c r="O2442" s="10">
        <v>594440</v>
      </c>
      <c r="P2442" s="10">
        <f>396524+15</f>
        <v>396539</v>
      </c>
      <c r="Q2442" s="10">
        <v>0</v>
      </c>
      <c r="R2442" s="10">
        <v>725579</v>
      </c>
      <c r="S2442" s="10">
        <v>1361847</v>
      </c>
      <c r="T2442" s="10">
        <v>1755181</v>
      </c>
      <c r="U2442" s="10">
        <v>149750</v>
      </c>
      <c r="V2442" s="10">
        <v>166050</v>
      </c>
      <c r="W2442" s="10">
        <v>337987</v>
      </c>
      <c r="X2442" s="10">
        <v>353206</v>
      </c>
    </row>
    <row r="2443" spans="1:24" s="43" customFormat="1" ht="16.5" customHeight="1" x14ac:dyDescent="0.25">
      <c r="A2443" s="3" t="s">
        <v>809</v>
      </c>
      <c r="B2443" s="3" t="s">
        <v>819</v>
      </c>
      <c r="C2443" s="5"/>
      <c r="D2443" s="10"/>
      <c r="E2443" s="10"/>
      <c r="F2443" s="10"/>
      <c r="G2443" s="10"/>
      <c r="H2443" s="10"/>
      <c r="I2443" s="10"/>
      <c r="J2443" s="10"/>
      <c r="K2443" s="10"/>
      <c r="L2443" s="10"/>
      <c r="M2443" s="10"/>
      <c r="N2443" s="10">
        <v>29</v>
      </c>
      <c r="O2443" s="10"/>
      <c r="P2443" s="10"/>
      <c r="Q2443" s="10">
        <v>0</v>
      </c>
      <c r="R2443" s="10">
        <v>0</v>
      </c>
      <c r="S2443" s="10"/>
      <c r="T2443" s="10"/>
      <c r="U2443" s="10"/>
      <c r="V2443" s="10"/>
      <c r="W2443" s="10"/>
      <c r="X2443" s="10"/>
    </row>
    <row r="2444" spans="1:24" s="43" customFormat="1" ht="16.5" customHeight="1" x14ac:dyDescent="0.25">
      <c r="A2444" s="3" t="s">
        <v>809</v>
      </c>
      <c r="B2444" s="3" t="s">
        <v>2943</v>
      </c>
      <c r="C2444" s="5"/>
      <c r="D2444" s="10"/>
      <c r="E2444" s="10"/>
      <c r="F2444" s="10"/>
      <c r="G2444" s="10"/>
      <c r="H2444" s="10"/>
      <c r="I2444" s="10"/>
      <c r="J2444" s="10"/>
      <c r="K2444" s="10"/>
      <c r="L2444" s="10"/>
      <c r="M2444" s="10"/>
      <c r="N2444" s="10"/>
      <c r="O2444" s="10"/>
      <c r="P2444" s="10"/>
      <c r="Q2444" s="10"/>
      <c r="R2444" s="10"/>
      <c r="S2444" s="10"/>
      <c r="T2444" s="10"/>
      <c r="U2444" s="10"/>
      <c r="V2444" s="10"/>
      <c r="W2444" s="10"/>
      <c r="X2444" s="10">
        <v>140</v>
      </c>
    </row>
    <row r="2445" spans="1:24" s="43" customFormat="1" ht="16.5" customHeight="1" x14ac:dyDescent="0.25">
      <c r="A2445" s="3" t="s">
        <v>809</v>
      </c>
      <c r="B2445" s="3" t="s">
        <v>820</v>
      </c>
      <c r="C2445" s="5"/>
      <c r="D2445" s="10"/>
      <c r="E2445" s="10">
        <v>75</v>
      </c>
      <c r="F2445" s="10">
        <v>50</v>
      </c>
      <c r="G2445" s="10">
        <v>50</v>
      </c>
      <c r="H2445" s="10"/>
      <c r="I2445" s="10"/>
      <c r="J2445" s="10"/>
      <c r="K2445" s="10"/>
      <c r="L2445" s="10"/>
      <c r="M2445" s="10"/>
      <c r="N2445" s="10"/>
      <c r="O2445" s="10">
        <v>100</v>
      </c>
      <c r="P2445" s="10"/>
      <c r="Q2445" s="10">
        <v>0</v>
      </c>
      <c r="R2445" s="10">
        <v>0</v>
      </c>
      <c r="S2445" s="10"/>
      <c r="T2445" s="10"/>
      <c r="U2445" s="10">
        <v>140</v>
      </c>
      <c r="V2445" s="10"/>
      <c r="W2445" s="10"/>
      <c r="X2445" s="10"/>
    </row>
    <row r="2446" spans="1:24" s="43" customFormat="1" ht="16.5" customHeight="1" x14ac:dyDescent="0.25">
      <c r="A2446" s="3" t="s">
        <v>809</v>
      </c>
      <c r="B2446" s="3" t="s">
        <v>821</v>
      </c>
      <c r="C2446" s="5"/>
      <c r="D2446" s="10"/>
      <c r="E2446" s="10"/>
      <c r="F2446" s="10"/>
      <c r="G2446" s="10"/>
      <c r="H2446" s="10"/>
      <c r="I2446" s="10"/>
      <c r="J2446" s="10"/>
      <c r="K2446" s="10"/>
      <c r="L2446" s="10"/>
      <c r="M2446" s="10"/>
      <c r="N2446" s="10">
        <v>338</v>
      </c>
      <c r="O2446" s="10"/>
      <c r="P2446" s="10"/>
      <c r="Q2446" s="10">
        <v>0</v>
      </c>
      <c r="R2446" s="10">
        <v>0</v>
      </c>
      <c r="S2446" s="10"/>
      <c r="T2446" s="10"/>
      <c r="U2446" s="10"/>
      <c r="V2446" s="10"/>
      <c r="W2446" s="10"/>
      <c r="X2446" s="10"/>
    </row>
    <row r="2447" spans="1:24" s="43" customFormat="1" ht="16.5" customHeight="1" x14ac:dyDescent="0.25">
      <c r="A2447" s="3" t="s">
        <v>809</v>
      </c>
      <c r="B2447" s="3" t="s">
        <v>822</v>
      </c>
      <c r="C2447" s="5"/>
      <c r="D2447" s="10">
        <v>789992</v>
      </c>
      <c r="E2447" s="10">
        <v>1099391</v>
      </c>
      <c r="F2447" s="10">
        <v>882250</v>
      </c>
      <c r="G2447" s="10">
        <v>856136</v>
      </c>
      <c r="H2447" s="10"/>
      <c r="I2447" s="10">
        <f>411203+5500+166224</f>
        <v>582927</v>
      </c>
      <c r="J2447" s="10">
        <v>681118</v>
      </c>
      <c r="K2447" s="10">
        <v>822121</v>
      </c>
      <c r="L2447" s="10">
        <v>734993</v>
      </c>
      <c r="M2447" s="10">
        <v>534823</v>
      </c>
      <c r="N2447" s="10">
        <v>852693</v>
      </c>
      <c r="O2447" s="10">
        <v>262650</v>
      </c>
      <c r="P2447" s="10">
        <v>129254</v>
      </c>
      <c r="Q2447" s="10">
        <v>338284</v>
      </c>
      <c r="R2447" s="10">
        <v>393488</v>
      </c>
      <c r="S2447" s="10">
        <v>301976</v>
      </c>
      <c r="T2447" s="10">
        <v>397940</v>
      </c>
      <c r="U2447" s="10">
        <v>63263</v>
      </c>
      <c r="V2447" s="10">
        <v>134813</v>
      </c>
      <c r="W2447" s="10">
        <v>247000</v>
      </c>
      <c r="X2447" s="10">
        <v>327886</v>
      </c>
    </row>
    <row r="2448" spans="1:24" s="43" customFormat="1" ht="16.5" customHeight="1" x14ac:dyDescent="0.25">
      <c r="A2448" s="3" t="s">
        <v>809</v>
      </c>
      <c r="B2448" s="3" t="s">
        <v>1999</v>
      </c>
      <c r="C2448" s="5" t="s">
        <v>1998</v>
      </c>
      <c r="D2448" s="10"/>
      <c r="E2448" s="10"/>
      <c r="F2448" s="10"/>
      <c r="G2448" s="10"/>
      <c r="H2448" s="10"/>
      <c r="I2448" s="10"/>
      <c r="J2448" s="10"/>
      <c r="K2448" s="10"/>
      <c r="L2448" s="10"/>
      <c r="M2448" s="10"/>
      <c r="N2448" s="10"/>
      <c r="O2448" s="10"/>
      <c r="P2448" s="10"/>
      <c r="Q2448" s="10"/>
      <c r="R2448" s="10"/>
      <c r="S2448" s="10"/>
      <c r="T2448" s="10">
        <v>25051</v>
      </c>
      <c r="U2448" s="10"/>
      <c r="V2448" s="10"/>
      <c r="W2448" s="10"/>
      <c r="X2448" s="10"/>
    </row>
    <row r="2449" spans="1:25" s="43" customFormat="1" ht="16.5" customHeight="1" x14ac:dyDescent="0.25">
      <c r="A2449" s="3" t="s">
        <v>809</v>
      </c>
      <c r="B2449" s="3" t="s">
        <v>1510</v>
      </c>
      <c r="C2449" s="5"/>
      <c r="D2449" s="10"/>
      <c r="E2449" s="10"/>
      <c r="F2449" s="10"/>
      <c r="G2449" s="10"/>
      <c r="H2449" s="10"/>
      <c r="I2449" s="10"/>
      <c r="J2449" s="10"/>
      <c r="K2449" s="10"/>
      <c r="L2449" s="10"/>
      <c r="M2449" s="10"/>
      <c r="N2449" s="10"/>
      <c r="O2449" s="10"/>
      <c r="P2449" s="10"/>
      <c r="Q2449" s="10"/>
      <c r="R2449" s="10"/>
      <c r="S2449" s="10"/>
      <c r="T2449" s="10">
        <v>977</v>
      </c>
      <c r="U2449" s="10"/>
      <c r="V2449" s="10"/>
      <c r="W2449" s="10"/>
      <c r="X2449" s="10"/>
    </row>
    <row r="2450" spans="1:25" s="43" customFormat="1" ht="16.5" customHeight="1" x14ac:dyDescent="0.25">
      <c r="A2450" s="3" t="s">
        <v>809</v>
      </c>
      <c r="B2450" s="3" t="s">
        <v>1511</v>
      </c>
      <c r="C2450" s="5"/>
      <c r="D2450" s="10"/>
      <c r="E2450" s="10"/>
      <c r="F2450" s="10"/>
      <c r="G2450" s="10"/>
      <c r="H2450" s="10"/>
      <c r="I2450" s="10"/>
      <c r="J2450" s="10"/>
      <c r="K2450" s="10"/>
      <c r="L2450" s="10"/>
      <c r="M2450" s="10"/>
      <c r="N2450" s="10"/>
      <c r="O2450" s="10"/>
      <c r="P2450" s="10"/>
      <c r="Q2450" s="10"/>
      <c r="R2450" s="10"/>
      <c r="S2450" s="10"/>
      <c r="T2450" s="10">
        <v>5402</v>
      </c>
      <c r="U2450" s="10"/>
      <c r="V2450" s="10"/>
      <c r="W2450" s="10"/>
      <c r="X2450" s="10"/>
    </row>
    <row r="2451" spans="1:25" s="43" customFormat="1" ht="16.5" customHeight="1" x14ac:dyDescent="0.25">
      <c r="A2451" s="3" t="s">
        <v>809</v>
      </c>
      <c r="B2451" s="3" t="s">
        <v>1997</v>
      </c>
      <c r="C2451" s="5" t="s">
        <v>839</v>
      </c>
      <c r="D2451" s="10"/>
      <c r="E2451" s="10"/>
      <c r="F2451" s="10"/>
      <c r="G2451" s="10"/>
      <c r="H2451" s="10"/>
      <c r="I2451" s="10"/>
      <c r="J2451" s="10"/>
      <c r="K2451" s="10"/>
      <c r="L2451" s="10"/>
      <c r="M2451" s="10"/>
      <c r="N2451" s="10"/>
      <c r="O2451" s="10">
        <v>10461</v>
      </c>
      <c r="P2451" s="10"/>
      <c r="Q2451" s="10">
        <v>0</v>
      </c>
      <c r="R2451" s="10">
        <v>0</v>
      </c>
      <c r="S2451" s="10"/>
      <c r="T2451" s="10"/>
      <c r="U2451" s="10"/>
      <c r="V2451" s="10"/>
      <c r="W2451" s="10"/>
      <c r="X2451" s="10"/>
    </row>
    <row r="2452" spans="1:25" s="43" customFormat="1" ht="16.5" customHeight="1" x14ac:dyDescent="0.25">
      <c r="A2452" s="3" t="s">
        <v>809</v>
      </c>
      <c r="B2452" s="3" t="s">
        <v>823</v>
      </c>
      <c r="C2452" s="5"/>
      <c r="D2452" s="10"/>
      <c r="E2452" s="10"/>
      <c r="F2452" s="10"/>
      <c r="G2452" s="10"/>
      <c r="H2452" s="10"/>
      <c r="I2452" s="10"/>
      <c r="J2452" s="10"/>
      <c r="K2452" s="10"/>
      <c r="L2452" s="10"/>
      <c r="M2452" s="10"/>
      <c r="N2452" s="10">
        <v>50</v>
      </c>
      <c r="O2452" s="10"/>
      <c r="P2452" s="10"/>
      <c r="Q2452" s="10">
        <v>0</v>
      </c>
      <c r="R2452" s="10">
        <v>0</v>
      </c>
      <c r="S2452" s="10"/>
      <c r="T2452" s="10"/>
      <c r="U2452" s="10"/>
      <c r="V2452" s="10"/>
      <c r="W2452" s="10"/>
      <c r="X2452" s="10"/>
    </row>
    <row r="2453" spans="1:25" s="43" customFormat="1" ht="16.5" customHeight="1" x14ac:dyDescent="0.25">
      <c r="A2453" s="3" t="s">
        <v>809</v>
      </c>
      <c r="B2453" s="3" t="s">
        <v>2754</v>
      </c>
      <c r="C2453" s="5"/>
      <c r="D2453" s="10"/>
      <c r="E2453" s="10"/>
      <c r="F2453" s="10"/>
      <c r="G2453" s="10"/>
      <c r="H2453" s="10"/>
      <c r="I2453" s="10"/>
      <c r="J2453" s="10"/>
      <c r="K2453" s="10"/>
      <c r="L2453" s="10"/>
      <c r="M2453" s="10"/>
      <c r="N2453" s="10"/>
      <c r="O2453" s="10"/>
      <c r="P2453" s="10"/>
      <c r="Q2453" s="10"/>
      <c r="R2453" s="10"/>
      <c r="S2453" s="10"/>
      <c r="T2453" s="10"/>
      <c r="U2453" s="10"/>
      <c r="V2453" s="10"/>
      <c r="W2453" s="10">
        <v>2140</v>
      </c>
      <c r="X2453" s="10">
        <v>206</v>
      </c>
    </row>
    <row r="2454" spans="1:25" s="43" customFormat="1" ht="16.5" customHeight="1" x14ac:dyDescent="0.25">
      <c r="A2454" s="3" t="s">
        <v>809</v>
      </c>
      <c r="B2454" s="3" t="s">
        <v>2337</v>
      </c>
      <c r="C2454" s="5"/>
      <c r="D2454" s="10"/>
      <c r="E2454" s="10"/>
      <c r="F2454" s="10"/>
      <c r="G2454" s="10"/>
      <c r="H2454" s="10"/>
      <c r="I2454" s="10"/>
      <c r="J2454" s="10"/>
      <c r="K2454" s="10"/>
      <c r="L2454" s="10"/>
      <c r="M2454" s="10"/>
      <c r="N2454" s="10"/>
      <c r="O2454" s="10"/>
      <c r="P2454" s="10"/>
      <c r="Q2454" s="10"/>
      <c r="R2454" s="10"/>
      <c r="S2454" s="10"/>
      <c r="T2454" s="10"/>
      <c r="U2454" s="10"/>
      <c r="V2454" s="10">
        <v>6159</v>
      </c>
      <c r="W2454" s="10">
        <v>21386</v>
      </c>
      <c r="X2454" s="10">
        <v>738</v>
      </c>
    </row>
    <row r="2455" spans="1:25" s="43" customFormat="1" ht="16.5" customHeight="1" x14ac:dyDescent="0.25">
      <c r="A2455" s="3" t="s">
        <v>809</v>
      </c>
      <c r="B2455" s="3" t="s">
        <v>1222</v>
      </c>
      <c r="C2455" s="5"/>
      <c r="D2455" s="10"/>
      <c r="E2455" s="10"/>
      <c r="F2455" s="10"/>
      <c r="G2455" s="10"/>
      <c r="H2455" s="10"/>
      <c r="I2455" s="10"/>
      <c r="J2455" s="10"/>
      <c r="K2455" s="10"/>
      <c r="L2455" s="10"/>
      <c r="M2455" s="10"/>
      <c r="N2455" s="10"/>
      <c r="O2455" s="10"/>
      <c r="P2455" s="10"/>
      <c r="Q2455" s="10"/>
      <c r="R2455" s="10">
        <v>1422</v>
      </c>
      <c r="S2455" s="10"/>
      <c r="T2455" s="10"/>
      <c r="U2455" s="10"/>
      <c r="V2455" s="10"/>
      <c r="W2455" s="10"/>
      <c r="X2455" s="10"/>
    </row>
    <row r="2456" spans="1:25" s="43" customFormat="1" ht="16.5" customHeight="1" x14ac:dyDescent="0.25">
      <c r="A2456" s="3" t="s">
        <v>809</v>
      </c>
      <c r="B2456" s="3" t="s">
        <v>2363</v>
      </c>
      <c r="C2456" s="5" t="s">
        <v>2364</v>
      </c>
      <c r="D2456" s="10"/>
      <c r="E2456" s="10"/>
      <c r="F2456" s="10"/>
      <c r="G2456" s="10"/>
      <c r="H2456" s="10"/>
      <c r="I2456" s="10"/>
      <c r="J2456" s="10"/>
      <c r="K2456" s="10"/>
      <c r="L2456" s="10"/>
      <c r="M2456" s="10"/>
      <c r="N2456" s="10"/>
      <c r="O2456" s="10"/>
      <c r="P2456" s="10"/>
      <c r="Q2456" s="10"/>
      <c r="R2456" s="10"/>
      <c r="S2456" s="10"/>
      <c r="T2456" s="10"/>
      <c r="U2456" s="10"/>
      <c r="V2456" s="48">
        <v>64</v>
      </c>
      <c r="W2456" s="10">
        <v>2559</v>
      </c>
      <c r="X2456" s="10">
        <v>25315</v>
      </c>
    </row>
    <row r="2457" spans="1:25" s="43" customFormat="1" ht="16.5" customHeight="1" x14ac:dyDescent="0.25">
      <c r="A2457" s="3" t="s">
        <v>809</v>
      </c>
      <c r="B2457" s="3" t="s">
        <v>2366</v>
      </c>
      <c r="C2457" s="5" t="s">
        <v>2365</v>
      </c>
      <c r="D2457" s="10"/>
      <c r="E2457" s="10"/>
      <c r="F2457" s="10"/>
      <c r="G2457" s="10"/>
      <c r="H2457" s="10"/>
      <c r="I2457" s="10"/>
      <c r="J2457" s="10"/>
      <c r="K2457" s="10"/>
      <c r="L2457" s="10"/>
      <c r="M2457" s="10"/>
      <c r="N2457" s="10"/>
      <c r="O2457" s="10"/>
      <c r="P2457" s="10"/>
      <c r="Q2457" s="10"/>
      <c r="R2457" s="10"/>
      <c r="S2457" s="10"/>
      <c r="T2457" s="10"/>
      <c r="U2457" s="10"/>
      <c r="V2457" s="10">
        <v>1365</v>
      </c>
      <c r="W2457" s="48"/>
      <c r="X2457" s="10">
        <v>5606</v>
      </c>
    </row>
    <row r="2458" spans="1:25" s="43" customFormat="1" ht="16.5" customHeight="1" x14ac:dyDescent="0.25">
      <c r="A2458" s="3" t="s">
        <v>809</v>
      </c>
      <c r="B2458" s="3" t="s">
        <v>1900</v>
      </c>
      <c r="C2458" s="5" t="s">
        <v>1517</v>
      </c>
      <c r="D2458" s="10"/>
      <c r="E2458" s="10"/>
      <c r="F2458" s="10"/>
      <c r="G2458" s="10"/>
      <c r="H2458" s="10"/>
      <c r="I2458" s="10"/>
      <c r="J2458" s="10"/>
      <c r="K2458" s="10"/>
      <c r="L2458" s="10"/>
      <c r="M2458" s="10"/>
      <c r="N2458" s="10"/>
      <c r="O2458" s="10"/>
      <c r="P2458" s="10"/>
      <c r="Q2458" s="10"/>
      <c r="R2458" s="10">
        <v>42629</v>
      </c>
      <c r="S2458" s="10">
        <v>106</v>
      </c>
      <c r="T2458" s="10">
        <v>3846</v>
      </c>
      <c r="U2458" s="10"/>
      <c r="V2458" s="10"/>
      <c r="W2458" s="10"/>
      <c r="X2458" s="10"/>
    </row>
    <row r="2459" spans="1:25" s="43" customFormat="1" ht="16.5" customHeight="1" x14ac:dyDescent="0.25">
      <c r="A2459" s="3" t="s">
        <v>809</v>
      </c>
      <c r="B2459" s="3" t="s">
        <v>2031</v>
      </c>
      <c r="C2459" s="5" t="s">
        <v>1519</v>
      </c>
      <c r="D2459" s="10"/>
      <c r="E2459" s="10"/>
      <c r="F2459" s="10"/>
      <c r="G2459" s="10"/>
      <c r="H2459" s="10"/>
      <c r="I2459" s="10"/>
      <c r="J2459" s="10"/>
      <c r="K2459" s="10"/>
      <c r="L2459" s="10"/>
      <c r="M2459" s="10"/>
      <c r="N2459" s="10"/>
      <c r="O2459" s="10"/>
      <c r="P2459" s="10"/>
      <c r="Q2459" s="10"/>
      <c r="R2459" s="10"/>
      <c r="S2459" s="10"/>
      <c r="T2459" s="10">
        <v>255</v>
      </c>
      <c r="U2459" s="10"/>
      <c r="V2459" s="10"/>
      <c r="W2459" s="10"/>
      <c r="X2459" s="10"/>
    </row>
    <row r="2460" spans="1:25" s="43" customFormat="1" ht="16.5" customHeight="1" x14ac:dyDescent="0.25">
      <c r="A2460" s="3" t="s">
        <v>809</v>
      </c>
      <c r="B2460" s="3" t="s">
        <v>2030</v>
      </c>
      <c r="C2460" s="5" t="s">
        <v>1518</v>
      </c>
      <c r="D2460" s="10"/>
      <c r="E2460" s="10"/>
      <c r="F2460" s="10"/>
      <c r="G2460" s="10"/>
      <c r="H2460" s="10"/>
      <c r="I2460" s="10"/>
      <c r="J2460" s="10"/>
      <c r="K2460" s="10"/>
      <c r="L2460" s="10"/>
      <c r="M2460" s="10"/>
      <c r="N2460" s="10"/>
      <c r="O2460" s="10"/>
      <c r="P2460" s="10"/>
      <c r="Q2460" s="10"/>
      <c r="R2460" s="10"/>
      <c r="S2460" s="10"/>
      <c r="T2460" s="10">
        <v>225</v>
      </c>
      <c r="U2460" s="10"/>
      <c r="V2460" s="10"/>
      <c r="W2460" s="10"/>
      <c r="X2460" s="10"/>
    </row>
    <row r="2461" spans="1:25" s="43" customFormat="1" ht="16.5" customHeight="1" x14ac:dyDescent="0.25">
      <c r="A2461" s="3" t="s">
        <v>809</v>
      </c>
      <c r="B2461" s="3" t="s">
        <v>2002</v>
      </c>
      <c r="C2461" s="5" t="s">
        <v>1986</v>
      </c>
      <c r="D2461" s="10"/>
      <c r="E2461" s="10"/>
      <c r="F2461" s="10"/>
      <c r="G2461" s="10"/>
      <c r="H2461" s="10"/>
      <c r="I2461" s="10"/>
      <c r="J2461" s="10"/>
      <c r="K2461" s="10"/>
      <c r="L2461" s="10"/>
      <c r="M2461" s="10"/>
      <c r="N2461" s="10"/>
      <c r="O2461" s="10"/>
      <c r="P2461" s="10"/>
      <c r="Q2461" s="10"/>
      <c r="R2461" s="10">
        <v>1318</v>
      </c>
      <c r="S2461" s="10">
        <v>39582</v>
      </c>
      <c r="T2461" s="10">
        <v>102150</v>
      </c>
      <c r="U2461" s="10"/>
      <c r="V2461" s="10">
        <v>380421</v>
      </c>
      <c r="W2461" s="10">
        <v>137221</v>
      </c>
      <c r="X2461" s="10">
        <v>145489</v>
      </c>
    </row>
    <row r="2462" spans="1:25" s="43" customFormat="1" ht="16.5" customHeight="1" x14ac:dyDescent="0.25">
      <c r="A2462" s="3" t="s">
        <v>809</v>
      </c>
      <c r="B2462" s="3" t="s">
        <v>1901</v>
      </c>
      <c r="C2462" s="5" t="s">
        <v>2000</v>
      </c>
      <c r="D2462" s="10"/>
      <c r="E2462" s="10"/>
      <c r="F2462" s="10"/>
      <c r="G2462" s="10"/>
      <c r="H2462" s="10"/>
      <c r="I2462" s="10"/>
      <c r="J2462" s="10"/>
      <c r="K2462" s="10"/>
      <c r="L2462" s="10"/>
      <c r="M2462" s="10"/>
      <c r="N2462" s="10"/>
      <c r="O2462" s="10"/>
      <c r="P2462" s="10"/>
      <c r="Q2462" s="10"/>
      <c r="R2462" s="10">
        <v>2399</v>
      </c>
      <c r="S2462" s="10">
        <v>11577</v>
      </c>
      <c r="T2462" s="10">
        <v>159323</v>
      </c>
      <c r="U2462" s="10"/>
      <c r="V2462" s="10">
        <v>95105</v>
      </c>
      <c r="W2462" s="10">
        <v>209627</v>
      </c>
      <c r="X2462" s="10">
        <v>264480</v>
      </c>
    </row>
    <row r="2463" spans="1:25" s="43" customFormat="1" ht="16.5" customHeight="1" x14ac:dyDescent="0.25">
      <c r="A2463" s="3" t="s">
        <v>809</v>
      </c>
      <c r="B2463" s="3" t="s">
        <v>2340</v>
      </c>
      <c r="C2463" s="5" t="s">
        <v>1987</v>
      </c>
      <c r="D2463" s="10"/>
      <c r="E2463" s="10"/>
      <c r="F2463" s="10"/>
      <c r="G2463" s="10"/>
      <c r="H2463" s="10"/>
      <c r="I2463" s="10"/>
      <c r="J2463" s="10"/>
      <c r="K2463" s="10"/>
      <c r="L2463" s="10"/>
      <c r="M2463" s="10"/>
      <c r="N2463" s="10"/>
      <c r="O2463" s="10"/>
      <c r="P2463" s="10"/>
      <c r="Q2463" s="10"/>
      <c r="R2463" s="10">
        <v>7847</v>
      </c>
      <c r="S2463" s="10">
        <v>106274</v>
      </c>
      <c r="T2463" s="10">
        <v>25760</v>
      </c>
      <c r="U2463" s="10"/>
      <c r="V2463" s="10">
        <v>98249</v>
      </c>
      <c r="W2463" s="10">
        <v>107283</v>
      </c>
      <c r="X2463" s="10">
        <v>177337</v>
      </c>
      <c r="Y2463" s="44"/>
    </row>
    <row r="2464" spans="1:25" s="43" customFormat="1" ht="16.5" customHeight="1" x14ac:dyDescent="0.25">
      <c r="A2464" s="3" t="s">
        <v>809</v>
      </c>
      <c r="B2464" s="3" t="s">
        <v>2341</v>
      </c>
      <c r="C2464" s="5" t="s">
        <v>1988</v>
      </c>
      <c r="D2464" s="10"/>
      <c r="E2464" s="10"/>
      <c r="F2464" s="10"/>
      <c r="G2464" s="10"/>
      <c r="H2464" s="10"/>
      <c r="I2464" s="10"/>
      <c r="J2464" s="10"/>
      <c r="K2464" s="10"/>
      <c r="L2464" s="10"/>
      <c r="M2464" s="10"/>
      <c r="N2464" s="10"/>
      <c r="O2464" s="10"/>
      <c r="P2464" s="10"/>
      <c r="Q2464" s="10"/>
      <c r="R2464" s="10"/>
      <c r="S2464" s="10"/>
      <c r="T2464" s="10">
        <v>1795</v>
      </c>
      <c r="U2464" s="10"/>
      <c r="V2464" s="10">
        <v>40207</v>
      </c>
      <c r="W2464" s="10">
        <v>10038</v>
      </c>
      <c r="X2464" s="10"/>
    </row>
    <row r="2465" spans="1:25" s="43" customFormat="1" ht="16.5" customHeight="1" x14ac:dyDescent="0.25">
      <c r="A2465" s="3" t="s">
        <v>809</v>
      </c>
      <c r="B2465" s="3" t="s">
        <v>2032</v>
      </c>
      <c r="C2465" s="5" t="s">
        <v>1989</v>
      </c>
      <c r="D2465" s="10"/>
      <c r="E2465" s="10"/>
      <c r="F2465" s="10"/>
      <c r="G2465" s="10"/>
      <c r="H2465" s="10"/>
      <c r="I2465" s="10"/>
      <c r="J2465" s="10"/>
      <c r="K2465" s="10"/>
      <c r="L2465" s="10"/>
      <c r="M2465" s="10"/>
      <c r="N2465" s="10"/>
      <c r="O2465" s="10"/>
      <c r="P2465" s="10"/>
      <c r="Q2465" s="10"/>
      <c r="R2465" s="10">
        <v>1672</v>
      </c>
      <c r="S2465" s="10">
        <v>6187</v>
      </c>
      <c r="T2465" s="10">
        <v>15012</v>
      </c>
      <c r="U2465" s="10"/>
      <c r="V2465" s="10">
        <v>221471</v>
      </c>
      <c r="W2465" s="10">
        <v>20136</v>
      </c>
      <c r="X2465" s="10">
        <v>19366</v>
      </c>
    </row>
    <row r="2466" spans="1:25" s="43" customFormat="1" ht="16.5" customHeight="1" x14ac:dyDescent="0.25">
      <c r="A2466" s="3" t="s">
        <v>809</v>
      </c>
      <c r="B2466" s="3" t="s">
        <v>2028</v>
      </c>
      <c r="C2466" s="5" t="s">
        <v>1515</v>
      </c>
      <c r="D2466" s="10"/>
      <c r="E2466" s="10"/>
      <c r="F2466" s="10"/>
      <c r="G2466" s="10"/>
      <c r="H2466" s="10"/>
      <c r="I2466" s="10"/>
      <c r="J2466" s="10"/>
      <c r="K2466" s="10"/>
      <c r="L2466" s="10"/>
      <c r="M2466" s="10"/>
      <c r="N2466" s="10"/>
      <c r="O2466" s="10"/>
      <c r="P2466" s="10"/>
      <c r="Q2466" s="10"/>
      <c r="R2466" s="10">
        <v>2854</v>
      </c>
      <c r="S2466" s="10">
        <v>12557</v>
      </c>
      <c r="T2466" s="10">
        <v>75152</v>
      </c>
      <c r="U2466" s="10"/>
      <c r="V2466" s="10">
        <v>314985</v>
      </c>
      <c r="W2466" s="10">
        <v>121230</v>
      </c>
      <c r="X2466" s="10">
        <v>113459</v>
      </c>
    </row>
    <row r="2467" spans="1:25" s="43" customFormat="1" ht="16.5" customHeight="1" x14ac:dyDescent="0.25">
      <c r="A2467" s="3" t="s">
        <v>809</v>
      </c>
      <c r="B2467" s="3" t="s">
        <v>2029</v>
      </c>
      <c r="C2467" s="5" t="s">
        <v>1516</v>
      </c>
      <c r="D2467" s="10"/>
      <c r="E2467" s="10"/>
      <c r="F2467" s="10"/>
      <c r="G2467" s="10"/>
      <c r="H2467" s="10"/>
      <c r="I2467" s="10"/>
      <c r="J2467" s="10"/>
      <c r="K2467" s="10"/>
      <c r="L2467" s="10"/>
      <c r="M2467" s="10"/>
      <c r="N2467" s="10"/>
      <c r="O2467" s="10"/>
      <c r="P2467" s="10"/>
      <c r="Q2467" s="10"/>
      <c r="R2467" s="10">
        <v>1796</v>
      </c>
      <c r="S2467" s="10"/>
      <c r="T2467" s="10">
        <v>24909</v>
      </c>
      <c r="U2467" s="10"/>
      <c r="V2467" s="10">
        <v>1057040</v>
      </c>
      <c r="W2467" s="10">
        <v>907427</v>
      </c>
      <c r="X2467" s="10">
        <v>1581663</v>
      </c>
    </row>
    <row r="2468" spans="1:25" s="43" customFormat="1" ht="16.5" customHeight="1" x14ac:dyDescent="0.25">
      <c r="A2468" s="3" t="s">
        <v>809</v>
      </c>
      <c r="B2468" s="3" t="s">
        <v>1902</v>
      </c>
      <c r="C2468" s="5" t="s">
        <v>1514</v>
      </c>
      <c r="D2468" s="10"/>
      <c r="E2468" s="10"/>
      <c r="F2468" s="10"/>
      <c r="G2468" s="10"/>
      <c r="H2468" s="10"/>
      <c r="I2468" s="10"/>
      <c r="J2468" s="10"/>
      <c r="K2468" s="10"/>
      <c r="L2468" s="10"/>
      <c r="M2468" s="10"/>
      <c r="N2468" s="10"/>
      <c r="O2468" s="10"/>
      <c r="P2468" s="10"/>
      <c r="Q2468" s="10"/>
      <c r="R2468" s="10">
        <v>96199</v>
      </c>
      <c r="S2468" s="10">
        <v>183185</v>
      </c>
      <c r="T2468" s="10">
        <v>383281</v>
      </c>
      <c r="U2468" s="10"/>
      <c r="V2468" s="10">
        <v>189010</v>
      </c>
      <c r="W2468" s="10">
        <v>113781</v>
      </c>
      <c r="X2468" s="10">
        <v>148038</v>
      </c>
    </row>
    <row r="2469" spans="1:25" s="43" customFormat="1" ht="16.5" customHeight="1" x14ac:dyDescent="0.25">
      <c r="A2469" s="3" t="s">
        <v>809</v>
      </c>
      <c r="B2469" s="3" t="s">
        <v>2367</v>
      </c>
      <c r="C2469" s="5" t="s">
        <v>2368</v>
      </c>
      <c r="D2469" s="10"/>
      <c r="E2469" s="10"/>
      <c r="F2469" s="10"/>
      <c r="G2469" s="10"/>
      <c r="H2469" s="10"/>
      <c r="I2469" s="10"/>
      <c r="J2469" s="10"/>
      <c r="K2469" s="10"/>
      <c r="L2469" s="10"/>
      <c r="M2469" s="10"/>
      <c r="N2469" s="10"/>
      <c r="O2469" s="10"/>
      <c r="P2469" s="10"/>
      <c r="Q2469" s="10"/>
      <c r="R2469" s="10"/>
      <c r="S2469" s="10"/>
      <c r="T2469" s="10"/>
      <c r="U2469" s="10"/>
      <c r="V2469" s="10">
        <v>977</v>
      </c>
      <c r="W2469" s="48"/>
      <c r="X2469" s="10">
        <v>6353</v>
      </c>
    </row>
    <row r="2470" spans="1:25" s="43" customFormat="1" ht="16.5" customHeight="1" x14ac:dyDescent="0.25">
      <c r="A2470" s="3" t="s">
        <v>809</v>
      </c>
      <c r="B2470" s="3" t="s">
        <v>2338</v>
      </c>
      <c r="C2470" s="5" t="s">
        <v>2339</v>
      </c>
      <c r="D2470" s="10"/>
      <c r="E2470" s="10"/>
      <c r="F2470" s="10"/>
      <c r="G2470" s="10"/>
      <c r="H2470" s="10"/>
      <c r="I2470" s="10"/>
      <c r="J2470" s="10"/>
      <c r="K2470" s="10"/>
      <c r="L2470" s="10"/>
      <c r="M2470" s="10"/>
      <c r="N2470" s="10"/>
      <c r="O2470" s="10"/>
      <c r="P2470" s="10"/>
      <c r="Q2470" s="10"/>
      <c r="R2470" s="10"/>
      <c r="S2470" s="10"/>
      <c r="T2470" s="10"/>
      <c r="U2470" s="10"/>
      <c r="V2470" s="10">
        <v>928</v>
      </c>
      <c r="W2470" s="10">
        <v>396</v>
      </c>
      <c r="X2470" s="10">
        <v>520</v>
      </c>
      <c r="Y2470" s="44"/>
    </row>
    <row r="2471" spans="1:25" ht="16.5" customHeight="1" x14ac:dyDescent="0.25">
      <c r="A2471" s="3" t="s">
        <v>809</v>
      </c>
      <c r="B2471" s="3" t="s">
        <v>2369</v>
      </c>
      <c r="C2471" s="5" t="s">
        <v>2370</v>
      </c>
      <c r="D2471" s="2"/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  <c r="V2471" s="51">
        <v>4758</v>
      </c>
      <c r="W2471" s="10">
        <v>2294</v>
      </c>
      <c r="X2471" s="10">
        <v>16309</v>
      </c>
    </row>
    <row r="2472" spans="1:25" ht="16.5" customHeight="1" x14ac:dyDescent="0.25">
      <c r="A2472" s="3" t="s">
        <v>809</v>
      </c>
      <c r="B2472" s="3" t="s">
        <v>1912</v>
      </c>
      <c r="C2472" s="5" t="s">
        <v>2001</v>
      </c>
      <c r="D2472" s="2"/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>
        <v>6456</v>
      </c>
      <c r="P2472" s="2">
        <v>30308</v>
      </c>
      <c r="Q2472" s="2">
        <v>0</v>
      </c>
      <c r="R2472" s="2">
        <v>40966</v>
      </c>
      <c r="S2472" s="2">
        <v>174330</v>
      </c>
      <c r="T2472" s="2">
        <v>92590</v>
      </c>
      <c r="U2472" s="2"/>
      <c r="V2472" s="2">
        <v>6893</v>
      </c>
      <c r="W2472" s="10">
        <v>61744</v>
      </c>
      <c r="X2472" s="10">
        <v>1128</v>
      </c>
    </row>
    <row r="2473" spans="1:25" ht="16.5" customHeight="1" x14ac:dyDescent="0.25">
      <c r="A2473" s="3" t="s">
        <v>809</v>
      </c>
      <c r="B2473" s="3" t="s">
        <v>824</v>
      </c>
      <c r="C2473" s="5"/>
      <c r="D2473" s="2"/>
      <c r="E2473" s="2"/>
      <c r="F2473" s="2"/>
      <c r="G2473" s="2">
        <v>7525</v>
      </c>
      <c r="H2473" s="2"/>
      <c r="I2473" s="2"/>
      <c r="J2473" s="2"/>
      <c r="K2473" s="2">
        <v>250</v>
      </c>
      <c r="L2473" s="2"/>
      <c r="M2473" s="2">
        <v>9549</v>
      </c>
      <c r="N2473" s="2"/>
      <c r="O2473" s="2"/>
      <c r="P2473" s="2"/>
      <c r="Q2473" s="2">
        <v>0</v>
      </c>
      <c r="R2473" s="2">
        <v>300</v>
      </c>
      <c r="S2473" s="2">
        <v>2000</v>
      </c>
      <c r="T2473" s="2">
        <v>1000</v>
      </c>
      <c r="U2473" s="2">
        <v>300</v>
      </c>
      <c r="V2473" s="2">
        <v>300</v>
      </c>
      <c r="W2473" s="10"/>
      <c r="X2473" s="10"/>
    </row>
    <row r="2474" spans="1:25" ht="16.5" customHeight="1" x14ac:dyDescent="0.25">
      <c r="A2474" s="3" t="s">
        <v>809</v>
      </c>
      <c r="B2474" s="3" t="s">
        <v>2343</v>
      </c>
      <c r="C2474" s="5"/>
      <c r="D2474" s="2"/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  <c r="S2474" s="2"/>
      <c r="T2474" s="2"/>
      <c r="U2474" s="2"/>
      <c r="V2474" s="51">
        <v>4418</v>
      </c>
      <c r="W2474" s="10">
        <v>275</v>
      </c>
      <c r="X2474" s="10"/>
    </row>
    <row r="2475" spans="1:25" ht="16.5" customHeight="1" x14ac:dyDescent="0.25">
      <c r="A2475" s="3" t="s">
        <v>809</v>
      </c>
      <c r="B2475" s="3" t="s">
        <v>2344</v>
      </c>
      <c r="C2475" s="5"/>
      <c r="D2475" s="2"/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  <c r="V2475" s="51">
        <v>390</v>
      </c>
      <c r="W2475" s="10">
        <v>11942</v>
      </c>
      <c r="X2475" s="10">
        <v>1057</v>
      </c>
      <c r="Y2475" s="41"/>
    </row>
    <row r="2476" spans="1:25" ht="16.5" customHeight="1" x14ac:dyDescent="0.25">
      <c r="A2476" s="3" t="s">
        <v>809</v>
      </c>
      <c r="B2476" s="3" t="s">
        <v>2345</v>
      </c>
      <c r="C2476" s="5"/>
      <c r="D2476" s="2"/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  <c r="V2476" s="51">
        <v>5909</v>
      </c>
      <c r="W2476" s="10"/>
      <c r="X2476" s="10"/>
    </row>
    <row r="2477" spans="1:25" ht="16.5" customHeight="1" x14ac:dyDescent="0.25">
      <c r="A2477" s="3" t="s">
        <v>809</v>
      </c>
      <c r="B2477" s="3" t="s">
        <v>2346</v>
      </c>
      <c r="C2477" s="5"/>
      <c r="D2477" s="2"/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  <c r="V2477" s="51">
        <v>149</v>
      </c>
      <c r="W2477" s="10">
        <v>21048</v>
      </c>
      <c r="X2477" s="10">
        <v>1633</v>
      </c>
    </row>
    <row r="2478" spans="1:25" ht="16.5" customHeight="1" x14ac:dyDescent="0.25">
      <c r="A2478" s="3" t="s">
        <v>809</v>
      </c>
      <c r="B2478" s="3" t="s">
        <v>2347</v>
      </c>
      <c r="C2478" s="5"/>
      <c r="D2478" s="2"/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  <c r="V2478" s="51">
        <v>7241</v>
      </c>
      <c r="W2478" s="10">
        <v>514</v>
      </c>
      <c r="X2478" s="10">
        <v>309</v>
      </c>
    </row>
    <row r="2479" spans="1:25" ht="16.5" customHeight="1" x14ac:dyDescent="0.25">
      <c r="A2479" s="3" t="s">
        <v>809</v>
      </c>
      <c r="B2479" s="3" t="s">
        <v>2348</v>
      </c>
      <c r="C2479" s="5"/>
      <c r="D2479" s="2"/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  <c r="V2479" s="51">
        <v>191</v>
      </c>
      <c r="W2479" s="10">
        <v>317</v>
      </c>
      <c r="X2479" s="10">
        <v>224</v>
      </c>
    </row>
    <row r="2480" spans="1:25" ht="16.5" customHeight="1" x14ac:dyDescent="0.25">
      <c r="A2480" s="3" t="s">
        <v>809</v>
      </c>
      <c r="B2480" s="3" t="s">
        <v>2349</v>
      </c>
      <c r="C2480" s="5"/>
      <c r="D2480" s="2"/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  <c r="V2480" s="51">
        <v>39</v>
      </c>
      <c r="W2480" s="10">
        <v>12</v>
      </c>
      <c r="X2480" s="10">
        <v>174</v>
      </c>
    </row>
    <row r="2481" spans="1:24" ht="16.5" customHeight="1" x14ac:dyDescent="0.25">
      <c r="A2481" s="3" t="s">
        <v>809</v>
      </c>
      <c r="B2481" s="3" t="s">
        <v>2350</v>
      </c>
      <c r="C2481" s="5"/>
      <c r="D2481" s="2"/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  <c r="V2481" s="51">
        <v>28</v>
      </c>
      <c r="W2481" s="10">
        <v>26</v>
      </c>
      <c r="X2481" s="10">
        <v>59</v>
      </c>
    </row>
    <row r="2482" spans="1:24" ht="16.5" customHeight="1" x14ac:dyDescent="0.25">
      <c r="A2482" s="3" t="s">
        <v>809</v>
      </c>
      <c r="B2482" s="3" t="s">
        <v>2944</v>
      </c>
      <c r="C2482" s="5"/>
      <c r="D2482" s="2"/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  <c r="V2482" s="51"/>
      <c r="W2482" s="10"/>
      <c r="X2482" s="10">
        <v>88</v>
      </c>
    </row>
    <row r="2483" spans="1:24" ht="16.5" customHeight="1" x14ac:dyDescent="0.25">
      <c r="A2483" s="3" t="s">
        <v>809</v>
      </c>
      <c r="B2483" s="3" t="s">
        <v>2351</v>
      </c>
      <c r="C2483" s="5"/>
      <c r="D2483" s="2"/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  <c r="V2483" s="51">
        <v>69</v>
      </c>
      <c r="W2483" s="10">
        <v>69</v>
      </c>
      <c r="X2483" s="10"/>
    </row>
    <row r="2484" spans="1:24" ht="16.5" customHeight="1" x14ac:dyDescent="0.25">
      <c r="A2484" s="3" t="s">
        <v>809</v>
      </c>
      <c r="B2484" s="3" t="s">
        <v>2352</v>
      </c>
      <c r="C2484" s="5"/>
      <c r="D2484" s="2"/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  <c r="V2484" s="51">
        <v>327</v>
      </c>
      <c r="W2484" s="10">
        <v>171</v>
      </c>
      <c r="X2484" s="10">
        <v>19</v>
      </c>
    </row>
    <row r="2485" spans="1:24" ht="16.5" customHeight="1" x14ac:dyDescent="0.25">
      <c r="A2485" s="3" t="s">
        <v>809</v>
      </c>
      <c r="B2485" s="3" t="s">
        <v>2353</v>
      </c>
      <c r="C2485" s="5"/>
      <c r="D2485" s="2"/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  <c r="V2485" s="51">
        <v>442</v>
      </c>
      <c r="W2485" s="10">
        <v>168</v>
      </c>
      <c r="X2485" s="10"/>
    </row>
    <row r="2486" spans="1:24" ht="16.5" customHeight="1" x14ac:dyDescent="0.25">
      <c r="A2486" s="3" t="s">
        <v>809</v>
      </c>
      <c r="B2486" s="3" t="s">
        <v>2354</v>
      </c>
      <c r="C2486" s="5"/>
      <c r="D2486" s="2"/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  <c r="S2486" s="2"/>
      <c r="T2486" s="2"/>
      <c r="U2486" s="2"/>
      <c r="V2486" s="51">
        <v>217</v>
      </c>
      <c r="W2486" s="10">
        <v>18737</v>
      </c>
      <c r="X2486" s="10">
        <v>790</v>
      </c>
    </row>
    <row r="2487" spans="1:24" ht="16.5" customHeight="1" x14ac:dyDescent="0.25">
      <c r="A2487" s="3" t="s">
        <v>809</v>
      </c>
      <c r="B2487" s="3" t="s">
        <v>2355</v>
      </c>
      <c r="C2487" s="5"/>
      <c r="D2487" s="2"/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  <c r="V2487" s="51">
        <v>8757</v>
      </c>
      <c r="W2487" s="10">
        <v>17729</v>
      </c>
      <c r="X2487" s="10">
        <v>14879</v>
      </c>
    </row>
    <row r="2488" spans="1:24" ht="16.5" customHeight="1" x14ac:dyDescent="0.25">
      <c r="A2488" s="3" t="s">
        <v>809</v>
      </c>
      <c r="B2488" s="3" t="s">
        <v>2356</v>
      </c>
      <c r="C2488" s="5"/>
      <c r="D2488" s="2"/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  <c r="V2488" s="51">
        <v>265</v>
      </c>
      <c r="W2488" s="10">
        <v>41624</v>
      </c>
      <c r="X2488" s="10">
        <v>34367</v>
      </c>
    </row>
    <row r="2489" spans="1:24" ht="16.5" customHeight="1" x14ac:dyDescent="0.25">
      <c r="A2489" s="3" t="s">
        <v>809</v>
      </c>
      <c r="B2489" s="3" t="s">
        <v>2357</v>
      </c>
      <c r="C2489" s="5"/>
      <c r="D2489" s="2"/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  <c r="V2489" s="51">
        <v>26782</v>
      </c>
      <c r="W2489" s="10">
        <v>6269</v>
      </c>
      <c r="X2489" s="10">
        <v>269</v>
      </c>
    </row>
    <row r="2490" spans="1:24" ht="16.5" customHeight="1" x14ac:dyDescent="0.25">
      <c r="A2490" s="3" t="s">
        <v>809</v>
      </c>
      <c r="B2490" s="3" t="s">
        <v>2358</v>
      </c>
      <c r="C2490" s="5"/>
      <c r="D2490" s="2"/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  <c r="V2490" s="51">
        <v>7167</v>
      </c>
      <c r="W2490" s="10">
        <v>12885</v>
      </c>
      <c r="X2490" s="10">
        <v>778</v>
      </c>
    </row>
    <row r="2491" spans="1:24" ht="16.5" customHeight="1" x14ac:dyDescent="0.25">
      <c r="A2491" s="3" t="s">
        <v>809</v>
      </c>
      <c r="B2491" s="3" t="s">
        <v>2359</v>
      </c>
      <c r="C2491" s="5"/>
      <c r="D2491" s="2"/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  <c r="V2491" s="10">
        <v>11894</v>
      </c>
      <c r="W2491" s="51"/>
      <c r="X2491" s="48"/>
    </row>
    <row r="2492" spans="1:24" ht="16.5" customHeight="1" x14ac:dyDescent="0.25">
      <c r="A2492" s="3" t="s">
        <v>809</v>
      </c>
      <c r="B2492" s="3" t="s">
        <v>2939</v>
      </c>
      <c r="C2492" s="5"/>
      <c r="D2492" s="2"/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  <c r="V2492" s="51"/>
      <c r="W2492" s="51"/>
      <c r="X2492" s="10">
        <v>10343</v>
      </c>
    </row>
    <row r="2493" spans="1:24" ht="16.5" customHeight="1" x14ac:dyDescent="0.25">
      <c r="A2493" s="3" t="s">
        <v>809</v>
      </c>
      <c r="B2493" s="3" t="s">
        <v>935</v>
      </c>
      <c r="C2493" s="4"/>
      <c r="D2493" s="2"/>
      <c r="E2493" s="2"/>
      <c r="F2493" s="2"/>
      <c r="G2493" s="2"/>
      <c r="H2493" s="2"/>
      <c r="I2493" s="2"/>
      <c r="J2493" s="2"/>
      <c r="K2493" s="2"/>
      <c r="L2493" s="2"/>
      <c r="M2493" s="2">
        <v>40518</v>
      </c>
      <c r="N2493" s="2"/>
      <c r="O2493" s="2"/>
      <c r="P2493" s="2">
        <v>98923</v>
      </c>
      <c r="Q2493" s="2">
        <v>0</v>
      </c>
      <c r="R2493" s="2">
        <v>0</v>
      </c>
      <c r="S2493" s="2"/>
      <c r="T2493" s="2">
        <v>11500</v>
      </c>
      <c r="U2493" s="2">
        <v>74778</v>
      </c>
      <c r="V2493" s="2">
        <v>310108</v>
      </c>
      <c r="W2493" s="2">
        <v>42334</v>
      </c>
      <c r="X2493" s="10"/>
    </row>
    <row r="2494" spans="1:24" ht="16.5" customHeight="1" x14ac:dyDescent="0.25">
      <c r="A2494" s="3" t="s">
        <v>809</v>
      </c>
      <c r="B2494" s="3" t="s">
        <v>840</v>
      </c>
      <c r="C2494" s="4"/>
      <c r="D2494" s="2"/>
      <c r="E2494" s="2"/>
      <c r="F2494" s="2"/>
      <c r="G2494" s="2"/>
      <c r="H2494" s="2"/>
      <c r="I2494" s="2"/>
      <c r="J2494" s="2"/>
      <c r="K2494" s="2"/>
      <c r="L2494" s="2"/>
      <c r="M2494" s="2"/>
      <c r="N2494" s="2">
        <v>14500</v>
      </c>
      <c r="O2494" s="2"/>
      <c r="P2494" s="2"/>
      <c r="Q2494" s="2">
        <v>0</v>
      </c>
      <c r="R2494" s="2">
        <v>0</v>
      </c>
      <c r="S2494" s="2"/>
      <c r="T2494" s="2"/>
      <c r="U2494" s="2"/>
      <c r="V2494" s="2"/>
      <c r="W2494" s="2"/>
      <c r="X2494" s="10"/>
    </row>
    <row r="2495" spans="1:24" ht="16.5" customHeight="1" x14ac:dyDescent="0.25">
      <c r="A2495" s="3" t="s">
        <v>809</v>
      </c>
      <c r="B2495" s="3" t="s">
        <v>1827</v>
      </c>
      <c r="C2495" s="4"/>
      <c r="D2495" s="2"/>
      <c r="E2495" s="2"/>
      <c r="F2495" s="2"/>
      <c r="G2495" s="2"/>
      <c r="H2495" s="2"/>
      <c r="I2495" s="2"/>
      <c r="J2495" s="2"/>
      <c r="K2495" s="2"/>
      <c r="L2495" s="2"/>
      <c r="M2495" s="2"/>
      <c r="N2495" s="2">
        <v>38</v>
      </c>
      <c r="O2495" s="2">
        <v>1401</v>
      </c>
      <c r="P2495" s="2">
        <v>705</v>
      </c>
      <c r="Q2495" s="2">
        <v>0</v>
      </c>
      <c r="R2495" s="2">
        <v>0</v>
      </c>
      <c r="S2495" s="2"/>
      <c r="T2495" s="2"/>
      <c r="U2495" s="2"/>
      <c r="V2495" s="2"/>
      <c r="W2495" s="2"/>
      <c r="X2495" s="10"/>
    </row>
    <row r="2496" spans="1:24" ht="16.5" customHeight="1" x14ac:dyDescent="0.25">
      <c r="A2496" s="3" t="s">
        <v>809</v>
      </c>
      <c r="B2496" s="3" t="s">
        <v>2415</v>
      </c>
      <c r="C2496" s="4"/>
      <c r="D2496" s="2"/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  <c r="V2496" s="2"/>
      <c r="W2496" s="2"/>
      <c r="X2496" s="10">
        <v>33412</v>
      </c>
    </row>
    <row r="2497" spans="1:24" ht="16.5" customHeight="1" x14ac:dyDescent="0.25">
      <c r="A2497" s="3" t="s">
        <v>809</v>
      </c>
      <c r="B2497" s="3" t="s">
        <v>2760</v>
      </c>
      <c r="C2497" s="4"/>
      <c r="D2497" s="2"/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  <c r="V2497" s="2"/>
      <c r="W2497" s="2"/>
      <c r="X2497" s="10">
        <v>64</v>
      </c>
    </row>
    <row r="2498" spans="1:24" ht="16.5" customHeight="1" x14ac:dyDescent="0.25">
      <c r="A2498" s="1" t="s">
        <v>809</v>
      </c>
      <c r="B2498" s="4" t="s">
        <v>10</v>
      </c>
      <c r="C2498" s="5"/>
      <c r="D2498" s="2"/>
      <c r="E2498" s="2">
        <v>20075</v>
      </c>
      <c r="F2498" s="2">
        <v>15045</v>
      </c>
      <c r="G2498" s="2">
        <v>45</v>
      </c>
      <c r="H2498" s="2">
        <v>60200</v>
      </c>
      <c r="I2498" s="2">
        <v>42170</v>
      </c>
      <c r="J2498" s="2">
        <v>450</v>
      </c>
      <c r="K2498" s="2"/>
      <c r="L2498" s="2">
        <v>50</v>
      </c>
      <c r="M2498" s="2">
        <v>1354</v>
      </c>
      <c r="N2498" s="2"/>
      <c r="O2498" s="2"/>
      <c r="P2498" s="2"/>
      <c r="Q2498" s="2">
        <v>45415</v>
      </c>
      <c r="R2498" s="2">
        <v>5215</v>
      </c>
      <c r="S2498" s="2"/>
      <c r="T2498" s="2">
        <v>4000</v>
      </c>
      <c r="U2498" s="2"/>
      <c r="V2498" s="2">
        <v>4</v>
      </c>
      <c r="W2498" s="2"/>
      <c r="X2498" s="10"/>
    </row>
    <row r="2499" spans="1:24" ht="16.5" customHeight="1" x14ac:dyDescent="0.25">
      <c r="A2499" s="1" t="s">
        <v>809</v>
      </c>
      <c r="B2499" s="3" t="s">
        <v>826</v>
      </c>
      <c r="C2499" s="5"/>
      <c r="D2499" s="2"/>
      <c r="E2499" s="2"/>
      <c r="F2499" s="2">
        <v>211</v>
      </c>
      <c r="G2499" s="2">
        <v>54</v>
      </c>
      <c r="H2499" s="2"/>
      <c r="I2499" s="2">
        <f>50000</f>
        <v>50000</v>
      </c>
      <c r="J2499" s="2">
        <v>6000</v>
      </c>
      <c r="K2499" s="2">
        <v>3983</v>
      </c>
      <c r="L2499" s="2">
        <v>37000</v>
      </c>
      <c r="M2499" s="2">
        <v>8500</v>
      </c>
      <c r="N2499" s="2">
        <v>37000</v>
      </c>
      <c r="O2499" s="2"/>
      <c r="P2499" s="2"/>
      <c r="Q2499" s="2">
        <v>0</v>
      </c>
      <c r="R2499" s="2">
        <v>0</v>
      </c>
      <c r="S2499" s="2"/>
      <c r="T2499" s="2"/>
      <c r="U2499" s="2"/>
      <c r="V2499" s="2"/>
      <c r="W2499" s="2"/>
      <c r="X2499" s="10"/>
    </row>
    <row r="2500" spans="1:24" ht="16.5" customHeight="1" x14ac:dyDescent="0.25">
      <c r="A2500" s="1" t="s">
        <v>809</v>
      </c>
      <c r="B2500" s="3" t="s">
        <v>825</v>
      </c>
      <c r="C2500" s="5"/>
      <c r="D2500" s="2"/>
      <c r="E2500" s="2">
        <v>171000</v>
      </c>
      <c r="F2500" s="2">
        <v>81493</v>
      </c>
      <c r="G2500" s="2">
        <v>85278</v>
      </c>
      <c r="H2500" s="2">
        <v>17363</v>
      </c>
      <c r="I2500" s="2">
        <f>81485+13548</f>
        <v>95033</v>
      </c>
      <c r="J2500" s="2"/>
      <c r="K2500" s="2">
        <v>117100</v>
      </c>
      <c r="L2500" s="2">
        <v>7026</v>
      </c>
      <c r="M2500" s="2">
        <v>1895</v>
      </c>
      <c r="N2500" s="2">
        <v>111500</v>
      </c>
      <c r="O2500" s="2"/>
      <c r="P2500" s="2">
        <v>9574</v>
      </c>
      <c r="Q2500" s="2">
        <v>74000</v>
      </c>
      <c r="R2500" s="2">
        <v>187602</v>
      </c>
      <c r="S2500" s="2">
        <v>155316</v>
      </c>
      <c r="T2500" s="2">
        <v>121088</v>
      </c>
      <c r="U2500" s="2">
        <v>29200</v>
      </c>
      <c r="V2500" s="2">
        <v>49200</v>
      </c>
      <c r="W2500" s="2">
        <v>22350</v>
      </c>
      <c r="X2500" s="10">
        <v>24310</v>
      </c>
    </row>
    <row r="2501" spans="1:24" ht="16.5" customHeight="1" x14ac:dyDescent="0.25">
      <c r="A2501" s="1" t="s">
        <v>809</v>
      </c>
      <c r="B2501" s="3" t="s">
        <v>1828</v>
      </c>
      <c r="C2501" s="5"/>
      <c r="D2501" s="2"/>
      <c r="E2501" s="2"/>
      <c r="F2501" s="2"/>
      <c r="G2501" s="2"/>
      <c r="H2501" s="2"/>
      <c r="I2501" s="2"/>
      <c r="J2501" s="2"/>
      <c r="K2501" s="2"/>
      <c r="L2501" s="2"/>
      <c r="M2501" s="2">
        <v>45806</v>
      </c>
      <c r="N2501" s="2">
        <v>53214</v>
      </c>
      <c r="O2501" s="2"/>
      <c r="P2501" s="2"/>
      <c r="Q2501" s="2">
        <v>0</v>
      </c>
      <c r="R2501" s="2">
        <v>0</v>
      </c>
      <c r="S2501" s="2">
        <v>2315</v>
      </c>
      <c r="T2501" s="2"/>
      <c r="U2501" s="2"/>
      <c r="V2501" s="2"/>
      <c r="W2501" s="2"/>
      <c r="X2501" s="10"/>
    </row>
    <row r="2502" spans="1:24" ht="16.5" customHeight="1" x14ac:dyDescent="0.25">
      <c r="A2502" s="1" t="s">
        <v>809</v>
      </c>
      <c r="B2502" s="3" t="s">
        <v>827</v>
      </c>
      <c r="C2502" s="5"/>
      <c r="D2502" s="2">
        <v>48231</v>
      </c>
      <c r="E2502" s="2">
        <v>20000</v>
      </c>
      <c r="F2502" s="2">
        <v>33231</v>
      </c>
      <c r="G2502" s="2">
        <v>67502</v>
      </c>
      <c r="H2502" s="2">
        <v>197970</v>
      </c>
      <c r="I2502" s="2">
        <v>152574</v>
      </c>
      <c r="J2502" s="2">
        <v>164110</v>
      </c>
      <c r="K2502" s="2">
        <v>39602</v>
      </c>
      <c r="L2502" s="2">
        <v>17465</v>
      </c>
      <c r="M2502" s="2">
        <v>13653</v>
      </c>
      <c r="N2502" s="2">
        <v>20737</v>
      </c>
      <c r="O2502" s="2">
        <v>1626</v>
      </c>
      <c r="P2502" s="2">
        <v>1586</v>
      </c>
      <c r="Q2502" s="2">
        <v>0</v>
      </c>
      <c r="R2502" s="2">
        <v>0</v>
      </c>
      <c r="S2502" s="2"/>
      <c r="T2502" s="2"/>
      <c r="U2502" s="2"/>
      <c r="V2502" s="2"/>
      <c r="W2502" s="2"/>
      <c r="X2502" s="10"/>
    </row>
    <row r="2503" spans="1:24" ht="16.5" customHeight="1" x14ac:dyDescent="0.25">
      <c r="A2503" s="1" t="s">
        <v>809</v>
      </c>
      <c r="B2503" s="3" t="s">
        <v>828</v>
      </c>
      <c r="C2503" s="5"/>
      <c r="D2503" s="2">
        <v>19465</v>
      </c>
      <c r="E2503" s="2"/>
      <c r="F2503" s="2"/>
      <c r="G2503" s="2"/>
      <c r="H2503" s="2"/>
      <c r="I2503" s="2"/>
      <c r="J2503" s="2"/>
      <c r="K2503" s="2"/>
      <c r="L2503" s="2"/>
      <c r="M2503" s="2">
        <v>100000</v>
      </c>
      <c r="N2503" s="2"/>
      <c r="O2503" s="2"/>
      <c r="P2503" s="2"/>
      <c r="Q2503" s="2">
        <v>0</v>
      </c>
      <c r="R2503" s="2">
        <v>0</v>
      </c>
      <c r="S2503" s="2"/>
      <c r="T2503" s="2"/>
      <c r="U2503" s="2"/>
      <c r="V2503" s="2"/>
      <c r="W2503" s="2"/>
      <c r="X2503" s="10"/>
    </row>
    <row r="2504" spans="1:24" ht="16.5" customHeight="1" x14ac:dyDescent="0.25">
      <c r="A2504" s="1" t="s">
        <v>809</v>
      </c>
      <c r="B2504" s="3" t="s">
        <v>1829</v>
      </c>
      <c r="C2504" s="5"/>
      <c r="D2504" s="2"/>
      <c r="E2504" s="2"/>
      <c r="F2504" s="2"/>
      <c r="G2504" s="2"/>
      <c r="H2504" s="2"/>
      <c r="I2504" s="2"/>
      <c r="J2504" s="2"/>
      <c r="K2504" s="2"/>
      <c r="L2504" s="2"/>
      <c r="M2504" s="2">
        <v>132819</v>
      </c>
      <c r="N2504" s="2">
        <v>5200</v>
      </c>
      <c r="O2504" s="2">
        <v>328818</v>
      </c>
      <c r="P2504" s="2">
        <v>60660</v>
      </c>
      <c r="Q2504" s="2">
        <v>0</v>
      </c>
      <c r="R2504" s="2">
        <v>31500</v>
      </c>
      <c r="S2504" s="2">
        <v>86348</v>
      </c>
      <c r="T2504" s="2">
        <v>1500</v>
      </c>
      <c r="U2504" s="2"/>
      <c r="V2504" s="2"/>
      <c r="W2504" s="2"/>
      <c r="X2504" s="10"/>
    </row>
    <row r="2505" spans="1:24" ht="16.5" customHeight="1" x14ac:dyDescent="0.25">
      <c r="A2505" s="1" t="s">
        <v>809</v>
      </c>
      <c r="B2505" s="3" t="s">
        <v>829</v>
      </c>
      <c r="C2505" s="5"/>
      <c r="D2505" s="2">
        <v>97901</v>
      </c>
      <c r="E2505" s="2">
        <v>134173</v>
      </c>
      <c r="F2505" s="2">
        <v>85431</v>
      </c>
      <c r="G2505" s="2">
        <v>22093</v>
      </c>
      <c r="H2505" s="2">
        <v>260483</v>
      </c>
      <c r="I2505" s="2">
        <v>858949</v>
      </c>
      <c r="J2505" s="2">
        <v>594266</v>
      </c>
      <c r="K2505" s="2">
        <f>1334795+200000+1470</f>
        <v>1536265</v>
      </c>
      <c r="L2505" s="2">
        <v>2375040</v>
      </c>
      <c r="M2505" s="2">
        <v>2826282</v>
      </c>
      <c r="N2505" s="2">
        <v>1705271</v>
      </c>
      <c r="O2505" s="2">
        <v>1032895</v>
      </c>
      <c r="P2505" s="2">
        <v>579560</v>
      </c>
      <c r="Q2505" s="2">
        <v>360004</v>
      </c>
      <c r="R2505" s="2">
        <v>846401</v>
      </c>
      <c r="S2505" s="2">
        <v>461303</v>
      </c>
      <c r="T2505" s="2">
        <v>298501</v>
      </c>
      <c r="U2505" s="2">
        <v>85935</v>
      </c>
      <c r="V2505" s="2">
        <v>125005</v>
      </c>
      <c r="W2505" s="2">
        <v>244951</v>
      </c>
      <c r="X2505" s="10">
        <v>165524</v>
      </c>
    </row>
    <row r="2506" spans="1:24" ht="16.5" customHeight="1" x14ac:dyDescent="0.25">
      <c r="A2506" s="1" t="s">
        <v>809</v>
      </c>
      <c r="B2506" s="3" t="s">
        <v>830</v>
      </c>
      <c r="C2506" s="5"/>
      <c r="D2506" s="2"/>
      <c r="E2506" s="2">
        <v>150000</v>
      </c>
      <c r="F2506" s="2"/>
      <c r="G2506" s="2">
        <v>100</v>
      </c>
      <c r="H2506" s="2">
        <v>3000</v>
      </c>
      <c r="I2506" s="2">
        <v>43200</v>
      </c>
      <c r="J2506" s="2"/>
      <c r="K2506" s="2">
        <v>1540</v>
      </c>
      <c r="L2506" s="2"/>
      <c r="M2506" s="2"/>
      <c r="N2506" s="2"/>
      <c r="O2506" s="2"/>
      <c r="P2506" s="2"/>
      <c r="Q2506" s="2">
        <v>0</v>
      </c>
      <c r="R2506" s="2"/>
      <c r="S2506" s="2"/>
      <c r="T2506" s="2"/>
      <c r="U2506" s="2"/>
      <c r="V2506" s="2"/>
      <c r="W2506" s="2"/>
      <c r="X2506" s="10"/>
    </row>
    <row r="2507" spans="1:24" ht="16.5" customHeight="1" x14ac:dyDescent="0.25">
      <c r="A2507" s="1" t="s">
        <v>809</v>
      </c>
      <c r="B2507" s="3" t="s">
        <v>831</v>
      </c>
      <c r="C2507" s="5"/>
      <c r="D2507" s="2">
        <v>87700</v>
      </c>
      <c r="E2507" s="2">
        <v>39545</v>
      </c>
      <c r="F2507" s="2">
        <v>106535</v>
      </c>
      <c r="G2507" s="2">
        <v>8961</v>
      </c>
      <c r="H2507" s="2">
        <v>5200</v>
      </c>
      <c r="I2507" s="2">
        <v>7100</v>
      </c>
      <c r="J2507" s="2">
        <v>6000</v>
      </c>
      <c r="K2507" s="2">
        <v>21750</v>
      </c>
      <c r="L2507" s="2">
        <v>30315</v>
      </c>
      <c r="M2507" s="2">
        <v>26366</v>
      </c>
      <c r="N2507" s="2">
        <v>3635</v>
      </c>
      <c r="O2507" s="2">
        <v>1000</v>
      </c>
      <c r="P2507" s="2"/>
      <c r="Q2507" s="2">
        <v>0</v>
      </c>
      <c r="R2507" s="2">
        <v>5356</v>
      </c>
      <c r="S2507" s="2">
        <v>24819</v>
      </c>
      <c r="T2507" s="2">
        <v>2270</v>
      </c>
      <c r="U2507" s="2">
        <v>9000</v>
      </c>
      <c r="V2507" s="2">
        <v>825</v>
      </c>
      <c r="W2507" s="2">
        <v>600</v>
      </c>
      <c r="X2507" s="10">
        <v>100</v>
      </c>
    </row>
    <row r="2508" spans="1:24" ht="16.5" customHeight="1" x14ac:dyDescent="0.25">
      <c r="A2508" s="1" t="s">
        <v>809</v>
      </c>
      <c r="B2508" s="3" t="s">
        <v>832</v>
      </c>
      <c r="C2508" s="5"/>
      <c r="D2508" s="2"/>
      <c r="E2508" s="2"/>
      <c r="F2508" s="2"/>
      <c r="G2508" s="2"/>
      <c r="H2508" s="2"/>
      <c r="I2508" s="2"/>
      <c r="J2508" s="2"/>
      <c r="K2508" s="2"/>
      <c r="L2508" s="2"/>
      <c r="M2508" s="2"/>
      <c r="N2508" s="2">
        <v>18100</v>
      </c>
      <c r="O2508" s="2"/>
      <c r="P2508" s="2"/>
      <c r="Q2508" s="2">
        <v>0</v>
      </c>
      <c r="R2508" s="2"/>
      <c r="S2508" s="2"/>
      <c r="T2508" s="2"/>
      <c r="U2508" s="2"/>
      <c r="V2508" s="2"/>
      <c r="W2508" s="2"/>
      <c r="X2508" s="10"/>
    </row>
    <row r="2509" spans="1:24" s="43" customFormat="1" ht="16.5" customHeight="1" x14ac:dyDescent="0.25">
      <c r="A2509" s="3" t="s">
        <v>809</v>
      </c>
      <c r="B2509" s="3" t="s">
        <v>1914</v>
      </c>
      <c r="C2509" s="5"/>
      <c r="D2509" s="10"/>
      <c r="E2509" s="10"/>
      <c r="F2509" s="10"/>
      <c r="G2509" s="10"/>
      <c r="H2509" s="10"/>
      <c r="I2509" s="10"/>
      <c r="J2509" s="10"/>
      <c r="K2509" s="10"/>
      <c r="L2509" s="10"/>
      <c r="M2509" s="10"/>
      <c r="N2509" s="10"/>
      <c r="O2509" s="10"/>
      <c r="P2509" s="10"/>
      <c r="Q2509" s="10"/>
      <c r="R2509" s="10">
        <v>110</v>
      </c>
      <c r="S2509" s="10">
        <v>276</v>
      </c>
      <c r="T2509" s="10"/>
      <c r="U2509" s="10"/>
      <c r="V2509" s="10"/>
      <c r="W2509" s="10"/>
      <c r="X2509" s="10"/>
    </row>
    <row r="2510" spans="1:24" s="43" customFormat="1" ht="16.5" customHeight="1" x14ac:dyDescent="0.25">
      <c r="A2510" s="3" t="s">
        <v>809</v>
      </c>
      <c r="B2510" s="3" t="s">
        <v>1664</v>
      </c>
      <c r="C2510" s="5"/>
      <c r="D2510" s="10"/>
      <c r="E2510" s="10"/>
      <c r="F2510" s="10"/>
      <c r="G2510" s="10"/>
      <c r="H2510" s="10"/>
      <c r="I2510" s="10"/>
      <c r="J2510" s="10"/>
      <c r="K2510" s="10"/>
      <c r="L2510" s="10"/>
      <c r="M2510" s="10"/>
      <c r="N2510" s="10"/>
      <c r="O2510" s="10"/>
      <c r="P2510" s="10"/>
      <c r="Q2510" s="10"/>
      <c r="R2510" s="10"/>
      <c r="S2510" s="10"/>
      <c r="T2510" s="10"/>
      <c r="U2510" s="10">
        <v>9000</v>
      </c>
      <c r="V2510" s="10"/>
      <c r="W2510" s="10"/>
      <c r="X2510" s="10"/>
    </row>
    <row r="2511" spans="1:24" ht="16.5" customHeight="1" x14ac:dyDescent="0.25">
      <c r="A2511" s="1" t="s">
        <v>809</v>
      </c>
      <c r="B2511" s="3" t="s">
        <v>833</v>
      </c>
      <c r="C2511" s="5"/>
      <c r="D2511" s="2">
        <v>92280</v>
      </c>
      <c r="E2511" s="2">
        <v>160100</v>
      </c>
      <c r="F2511" s="2">
        <v>16000</v>
      </c>
      <c r="G2511" s="2">
        <v>16000</v>
      </c>
      <c r="H2511" s="2">
        <v>728</v>
      </c>
      <c r="I2511" s="2">
        <v>14200</v>
      </c>
      <c r="J2511" s="2">
        <v>2200</v>
      </c>
      <c r="K2511" s="2"/>
      <c r="L2511" s="2">
        <v>162</v>
      </c>
      <c r="M2511" s="2"/>
      <c r="N2511" s="2">
        <v>119</v>
      </c>
      <c r="O2511" s="2">
        <v>14694</v>
      </c>
      <c r="P2511" s="2"/>
      <c r="Q2511" s="2">
        <v>0</v>
      </c>
      <c r="R2511" s="2">
        <v>60000</v>
      </c>
      <c r="S2511" s="2">
        <v>762</v>
      </c>
      <c r="T2511" s="2">
        <v>250</v>
      </c>
      <c r="U2511" s="2"/>
      <c r="V2511" s="2"/>
      <c r="W2511" s="2"/>
      <c r="X2511" s="10"/>
    </row>
    <row r="2512" spans="1:24" ht="16.5" customHeight="1" x14ac:dyDescent="0.25">
      <c r="A2512" s="1" t="s">
        <v>809</v>
      </c>
      <c r="B2512" s="3" t="s">
        <v>834</v>
      </c>
      <c r="C2512" s="5"/>
      <c r="D2512" s="2"/>
      <c r="E2512" s="2"/>
      <c r="F2512" s="2"/>
      <c r="G2512" s="2"/>
      <c r="H2512" s="2"/>
      <c r="I2512" s="2"/>
      <c r="J2512" s="2"/>
      <c r="K2512" s="2"/>
      <c r="L2512" s="2"/>
      <c r="M2512" s="2"/>
      <c r="N2512" s="2">
        <v>2100</v>
      </c>
      <c r="O2512" s="2"/>
      <c r="P2512" s="2"/>
      <c r="Q2512" s="2">
        <v>0</v>
      </c>
      <c r="R2512" s="2"/>
      <c r="S2512" s="2"/>
      <c r="T2512" s="2"/>
      <c r="U2512" s="2"/>
      <c r="V2512" s="2"/>
      <c r="W2512" s="2"/>
      <c r="X2512" s="10"/>
    </row>
    <row r="2513" spans="1:24" ht="16.5" customHeight="1" x14ac:dyDescent="0.25">
      <c r="A2513" s="1" t="s">
        <v>809</v>
      </c>
      <c r="B2513" s="3" t="s">
        <v>835</v>
      </c>
      <c r="C2513" s="5"/>
      <c r="D2513" s="2"/>
      <c r="E2513" s="2"/>
      <c r="F2513" s="2"/>
      <c r="G2513" s="2"/>
      <c r="H2513" s="2"/>
      <c r="I2513" s="2"/>
      <c r="J2513" s="2"/>
      <c r="K2513" s="2"/>
      <c r="L2513" s="2"/>
      <c r="M2513" s="2"/>
      <c r="N2513" s="2">
        <v>6000</v>
      </c>
      <c r="O2513" s="2"/>
      <c r="P2513" s="2"/>
      <c r="Q2513" s="2">
        <v>0</v>
      </c>
      <c r="R2513" s="2"/>
      <c r="S2513" s="2"/>
      <c r="T2513" s="2"/>
      <c r="U2513" s="2"/>
      <c r="V2513" s="2"/>
      <c r="W2513" s="2"/>
      <c r="X2513" s="10"/>
    </row>
    <row r="2514" spans="1:24" s="43" customFormat="1" ht="16.5" customHeight="1" x14ac:dyDescent="0.25">
      <c r="A2514" s="3" t="s">
        <v>809</v>
      </c>
      <c r="B2514" s="3" t="s">
        <v>2373</v>
      </c>
      <c r="C2514" s="5" t="s">
        <v>2371</v>
      </c>
      <c r="D2514" s="10"/>
      <c r="E2514" s="10"/>
      <c r="F2514" s="10"/>
      <c r="G2514" s="10"/>
      <c r="H2514" s="10"/>
      <c r="I2514" s="10"/>
      <c r="J2514" s="10"/>
      <c r="K2514" s="10"/>
      <c r="L2514" s="10"/>
      <c r="M2514" s="10"/>
      <c r="N2514" s="10"/>
      <c r="O2514" s="10"/>
      <c r="P2514" s="10"/>
      <c r="Q2514" s="10"/>
      <c r="R2514" s="10"/>
      <c r="S2514" s="10"/>
      <c r="T2514" s="10"/>
      <c r="U2514" s="10"/>
      <c r="V2514" s="48">
        <v>188136</v>
      </c>
      <c r="W2514" s="2">
        <v>67701</v>
      </c>
      <c r="X2514" s="10"/>
    </row>
    <row r="2515" spans="1:24" ht="16.5" customHeight="1" x14ac:dyDescent="0.25">
      <c r="A2515" s="1" t="s">
        <v>809</v>
      </c>
      <c r="B2515" s="3" t="s">
        <v>2374</v>
      </c>
      <c r="C2515" s="5" t="s">
        <v>2372</v>
      </c>
      <c r="D2515" s="2"/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  <c r="V2515" s="51">
        <v>26871</v>
      </c>
      <c r="W2515" s="51"/>
      <c r="X2515" s="48"/>
    </row>
    <row r="2516" spans="1:24" ht="16.5" customHeight="1" x14ac:dyDescent="0.25">
      <c r="A2516" s="1" t="s">
        <v>809</v>
      </c>
      <c r="B2516" s="3" t="s">
        <v>1832</v>
      </c>
      <c r="C2516" s="5" t="s">
        <v>2003</v>
      </c>
      <c r="D2516" s="2"/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>
        <v>75151</v>
      </c>
      <c r="S2516" s="2"/>
      <c r="T2516" s="2"/>
      <c r="U2516" s="2"/>
      <c r="V2516" s="2"/>
      <c r="W2516" s="2"/>
      <c r="X2516" s="10"/>
    </row>
    <row r="2517" spans="1:24" ht="16.5" customHeight="1" x14ac:dyDescent="0.25">
      <c r="A2517" s="1" t="s">
        <v>809</v>
      </c>
      <c r="B2517" s="3" t="s">
        <v>1833</v>
      </c>
      <c r="C2517" s="5" t="s">
        <v>2004</v>
      </c>
      <c r="D2517" s="2"/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>
        <v>2763</v>
      </c>
      <c r="S2517" s="2">
        <v>525386</v>
      </c>
      <c r="T2517" s="2">
        <v>90627</v>
      </c>
      <c r="U2517" s="2"/>
      <c r="V2517" s="2">
        <v>47810</v>
      </c>
      <c r="W2517" s="2">
        <v>7013</v>
      </c>
      <c r="X2517" s="10">
        <v>4951</v>
      </c>
    </row>
    <row r="2518" spans="1:24" ht="16.5" customHeight="1" x14ac:dyDescent="0.25">
      <c r="A2518" s="1" t="s">
        <v>809</v>
      </c>
      <c r="B2518" s="3" t="s">
        <v>1834</v>
      </c>
      <c r="C2518" s="5" t="s">
        <v>2005</v>
      </c>
      <c r="D2518" s="2"/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>
        <v>54432</v>
      </c>
      <c r="S2518" s="2">
        <v>18686</v>
      </c>
      <c r="T2518" s="2">
        <v>197887</v>
      </c>
      <c r="U2518" s="2"/>
      <c r="V2518" s="2">
        <v>267210</v>
      </c>
      <c r="W2518" s="2">
        <v>120176</v>
      </c>
      <c r="X2518" s="10">
        <v>63986</v>
      </c>
    </row>
    <row r="2519" spans="1:24" ht="16.5" customHeight="1" x14ac:dyDescent="0.25">
      <c r="A2519" s="1" t="s">
        <v>809</v>
      </c>
      <c r="B2519" s="3" t="s">
        <v>1835</v>
      </c>
      <c r="C2519" s="5" t="s">
        <v>2006</v>
      </c>
      <c r="D2519" s="2"/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>
        <v>345457</v>
      </c>
      <c r="S2519" s="2"/>
      <c r="T2519" s="2"/>
      <c r="U2519" s="2"/>
      <c r="V2519" s="2"/>
      <c r="W2519" s="2"/>
      <c r="X2519" s="10"/>
    </row>
    <row r="2520" spans="1:24" ht="16.5" customHeight="1" x14ac:dyDescent="0.25">
      <c r="A2520" s="1" t="s">
        <v>809</v>
      </c>
      <c r="B2520" s="3" t="s">
        <v>2937</v>
      </c>
      <c r="C2520" s="5"/>
      <c r="D2520" s="2"/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  <c r="V2520" s="2"/>
      <c r="W2520" s="2"/>
      <c r="X2520" s="10">
        <v>35253</v>
      </c>
    </row>
    <row r="2521" spans="1:24" ht="16.5" customHeight="1" x14ac:dyDescent="0.25">
      <c r="A2521" s="1" t="s">
        <v>809</v>
      </c>
      <c r="B2521" s="3" t="s">
        <v>1830</v>
      </c>
      <c r="C2521" s="5" t="s">
        <v>2007</v>
      </c>
      <c r="D2521" s="2"/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>
        <v>31270</v>
      </c>
      <c r="S2521" s="2">
        <v>71369</v>
      </c>
      <c r="T2521" s="2">
        <v>60278</v>
      </c>
      <c r="U2521" s="2"/>
      <c r="V2521" s="2">
        <v>240672</v>
      </c>
      <c r="W2521" s="2">
        <v>378442</v>
      </c>
      <c r="X2521" s="10">
        <v>300498</v>
      </c>
    </row>
    <row r="2522" spans="1:24" ht="16.5" customHeight="1" x14ac:dyDescent="0.25">
      <c r="A2522" s="1" t="s">
        <v>809</v>
      </c>
      <c r="B2522" s="3" t="s">
        <v>1836</v>
      </c>
      <c r="C2522" s="5" t="s">
        <v>2008</v>
      </c>
      <c r="D2522" s="2"/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>
        <v>20672</v>
      </c>
      <c r="S2522" s="2">
        <v>162258</v>
      </c>
      <c r="T2522" s="2">
        <v>291520</v>
      </c>
      <c r="U2522" s="2"/>
      <c r="V2522" s="2">
        <v>572524</v>
      </c>
      <c r="W2522" s="2">
        <v>433611</v>
      </c>
      <c r="X2522" s="10">
        <v>174205</v>
      </c>
    </row>
    <row r="2523" spans="1:24" ht="16.5" customHeight="1" x14ac:dyDescent="0.25">
      <c r="A2523" s="1" t="s">
        <v>809</v>
      </c>
      <c r="B2523" s="3" t="s">
        <v>2376</v>
      </c>
      <c r="C2523" s="5" t="s">
        <v>2375</v>
      </c>
      <c r="D2523" s="2"/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  <c r="V2523" s="51">
        <v>8770</v>
      </c>
      <c r="W2523" s="2">
        <v>238303</v>
      </c>
      <c r="X2523" s="10">
        <v>160119</v>
      </c>
    </row>
    <row r="2524" spans="1:24" ht="16.5" customHeight="1" x14ac:dyDescent="0.25">
      <c r="A2524" s="1" t="s">
        <v>809</v>
      </c>
      <c r="B2524" s="3" t="s">
        <v>2755</v>
      </c>
      <c r="C2524" s="5"/>
      <c r="D2524" s="2"/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  <c r="V2524" s="51"/>
      <c r="W2524" s="2">
        <v>169</v>
      </c>
      <c r="X2524" s="10">
        <v>657</v>
      </c>
    </row>
    <row r="2525" spans="1:24" ht="16.5" customHeight="1" x14ac:dyDescent="0.25">
      <c r="A2525" s="1" t="s">
        <v>809</v>
      </c>
      <c r="B2525" s="3" t="s">
        <v>1831</v>
      </c>
      <c r="C2525" s="5" t="s">
        <v>2009</v>
      </c>
      <c r="D2525" s="2"/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>
        <v>69205</v>
      </c>
      <c r="S2525" s="2">
        <v>59859</v>
      </c>
      <c r="T2525" s="2">
        <v>24107</v>
      </c>
      <c r="U2525" s="2"/>
      <c r="V2525" s="2">
        <v>5012</v>
      </c>
      <c r="W2525" s="2">
        <v>1604</v>
      </c>
      <c r="X2525" s="10">
        <v>1550</v>
      </c>
    </row>
    <row r="2526" spans="1:24" ht="16.5" customHeight="1" x14ac:dyDescent="0.25">
      <c r="A2526" s="1" t="s">
        <v>809</v>
      </c>
      <c r="B2526" s="3" t="s">
        <v>1513</v>
      </c>
      <c r="C2526" s="5"/>
      <c r="D2526" s="2"/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>
        <v>40</v>
      </c>
      <c r="T2526" s="2">
        <v>919</v>
      </c>
      <c r="U2526" s="2"/>
      <c r="V2526" s="2">
        <v>905</v>
      </c>
      <c r="W2526" s="2"/>
      <c r="X2526" s="10"/>
    </row>
    <row r="2527" spans="1:24" ht="16.5" customHeight="1" x14ac:dyDescent="0.25">
      <c r="A2527" s="1" t="s">
        <v>809</v>
      </c>
      <c r="B2527" s="3" t="s">
        <v>2360</v>
      </c>
      <c r="C2527" s="5"/>
      <c r="D2527" s="2"/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  <c r="V2527" s="2">
        <v>80426</v>
      </c>
      <c r="W2527" s="51"/>
      <c r="X2527" s="48"/>
    </row>
    <row r="2528" spans="1:24" ht="16.5" customHeight="1" x14ac:dyDescent="0.25">
      <c r="A2528" s="1" t="s">
        <v>809</v>
      </c>
      <c r="B2528" s="3" t="s">
        <v>1998</v>
      </c>
      <c r="C2528" s="5"/>
      <c r="D2528" s="2"/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  <c r="V2528" s="2">
        <v>6</v>
      </c>
      <c r="W2528" s="51"/>
      <c r="X2528" s="48"/>
    </row>
    <row r="2529" spans="1:24" ht="16.5" customHeight="1" x14ac:dyDescent="0.25">
      <c r="A2529" s="1" t="s">
        <v>809</v>
      </c>
      <c r="B2529" s="3" t="s">
        <v>2946</v>
      </c>
      <c r="C2529" s="5"/>
      <c r="D2529" s="2"/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51"/>
      <c r="X2529" s="10">
        <v>18</v>
      </c>
    </row>
    <row r="2530" spans="1:24" ht="16.5" customHeight="1" x14ac:dyDescent="0.25">
      <c r="A2530" s="1" t="s">
        <v>809</v>
      </c>
      <c r="B2530" s="3" t="s">
        <v>2361</v>
      </c>
      <c r="C2530" s="5"/>
      <c r="D2530" s="2"/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  <c r="S2530" s="2"/>
      <c r="T2530" s="2"/>
      <c r="U2530" s="2"/>
      <c r="V2530" s="2">
        <v>6</v>
      </c>
      <c r="W2530" s="51"/>
      <c r="X2530" s="10">
        <v>908</v>
      </c>
    </row>
    <row r="2531" spans="1:24" ht="16.5" customHeight="1" x14ac:dyDescent="0.25">
      <c r="A2531" s="1" t="s">
        <v>809</v>
      </c>
      <c r="B2531" s="3" t="s">
        <v>2362</v>
      </c>
      <c r="C2531" s="5"/>
      <c r="D2531" s="2"/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  <c r="V2531" s="2">
        <v>67</v>
      </c>
      <c r="W2531" s="51"/>
      <c r="X2531" s="10">
        <v>631</v>
      </c>
    </row>
    <row r="2532" spans="1:24" ht="16.5" customHeight="1" x14ac:dyDescent="0.25">
      <c r="A2532" s="1" t="s">
        <v>809</v>
      </c>
      <c r="B2532" s="3" t="s">
        <v>2377</v>
      </c>
      <c r="C2532" s="5"/>
      <c r="D2532" s="2"/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  <c r="V2532" s="2">
        <v>4602</v>
      </c>
      <c r="W2532" s="2">
        <v>14</v>
      </c>
      <c r="X2532" s="10">
        <v>2868</v>
      </c>
    </row>
    <row r="2533" spans="1:24" ht="16.5" customHeight="1" x14ac:dyDescent="0.25">
      <c r="A2533" s="1" t="s">
        <v>809</v>
      </c>
      <c r="B2533" s="3" t="s">
        <v>2027</v>
      </c>
      <c r="C2533" s="5"/>
      <c r="D2533" s="2"/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>
        <v>420</v>
      </c>
      <c r="T2533" s="2">
        <v>411</v>
      </c>
      <c r="U2533" s="2"/>
      <c r="V2533" s="2"/>
      <c r="W2533" s="2">
        <v>21</v>
      </c>
      <c r="X2533" s="10">
        <v>44</v>
      </c>
    </row>
    <row r="2534" spans="1:24" ht="16.5" customHeight="1" x14ac:dyDescent="0.25">
      <c r="A2534" s="1" t="s">
        <v>809</v>
      </c>
      <c r="B2534" s="3" t="s">
        <v>2026</v>
      </c>
      <c r="C2534" s="5"/>
      <c r="D2534" s="2"/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>
        <v>545</v>
      </c>
      <c r="T2534" s="2">
        <v>538</v>
      </c>
      <c r="U2534" s="2"/>
      <c r="V2534" s="2"/>
      <c r="W2534" s="2">
        <v>2</v>
      </c>
      <c r="X2534" s="10"/>
    </row>
    <row r="2535" spans="1:24" ht="16.5" customHeight="1" x14ac:dyDescent="0.25">
      <c r="A2535" s="1" t="s">
        <v>809</v>
      </c>
      <c r="B2535" s="3" t="s">
        <v>2012</v>
      </c>
      <c r="C2535" s="5" t="s">
        <v>2013</v>
      </c>
      <c r="D2535" s="2"/>
      <c r="E2535" s="2"/>
      <c r="F2535" s="2"/>
      <c r="G2535" s="2"/>
      <c r="H2535" s="2"/>
      <c r="I2535" s="2"/>
      <c r="J2535" s="2"/>
      <c r="K2535" s="2"/>
      <c r="L2535" s="2"/>
      <c r="M2535" s="2"/>
      <c r="N2535" s="2">
        <v>6951</v>
      </c>
      <c r="O2535" s="2">
        <v>7024</v>
      </c>
      <c r="P2535" s="2"/>
      <c r="Q2535" s="2">
        <v>0</v>
      </c>
      <c r="R2535" s="2">
        <v>879</v>
      </c>
      <c r="S2535" s="2">
        <v>31283</v>
      </c>
      <c r="T2535" s="2">
        <v>21700</v>
      </c>
      <c r="U2535" s="2"/>
      <c r="V2535" s="2">
        <v>27494</v>
      </c>
      <c r="W2535" s="2">
        <v>14305</v>
      </c>
      <c r="X2535" s="10">
        <v>12427</v>
      </c>
    </row>
    <row r="2536" spans="1:24" ht="16.5" customHeight="1" x14ac:dyDescent="0.25">
      <c r="A2536" s="1" t="s">
        <v>809</v>
      </c>
      <c r="B2536" s="3" t="s">
        <v>2016</v>
      </c>
      <c r="C2536" s="5" t="s">
        <v>2017</v>
      </c>
      <c r="D2536" s="2"/>
      <c r="E2536" s="2"/>
      <c r="F2536" s="2"/>
      <c r="G2536" s="2"/>
      <c r="H2536" s="2"/>
      <c r="I2536" s="2"/>
      <c r="J2536" s="2"/>
      <c r="K2536" s="2"/>
      <c r="L2536" s="2"/>
      <c r="M2536" s="2">
        <v>11456</v>
      </c>
      <c r="N2536" s="2">
        <v>10549</v>
      </c>
      <c r="O2536" s="2">
        <v>12403</v>
      </c>
      <c r="P2536" s="2">
        <v>19119</v>
      </c>
      <c r="Q2536" s="2">
        <v>0</v>
      </c>
      <c r="R2536" s="2">
        <v>7613</v>
      </c>
      <c r="S2536" s="2">
        <v>133588</v>
      </c>
      <c r="T2536" s="2">
        <v>54975</v>
      </c>
      <c r="U2536" s="2"/>
      <c r="V2536" s="2">
        <v>128493</v>
      </c>
      <c r="W2536" s="2">
        <v>58621</v>
      </c>
      <c r="X2536" s="10">
        <v>20135</v>
      </c>
    </row>
    <row r="2537" spans="1:24" ht="16.5" customHeight="1" x14ac:dyDescent="0.25">
      <c r="A2537" s="1" t="s">
        <v>809</v>
      </c>
      <c r="B2537" s="3" t="s">
        <v>837</v>
      </c>
      <c r="C2537" s="5"/>
      <c r="D2537" s="2">
        <v>56465</v>
      </c>
      <c r="E2537" s="2">
        <v>268336</v>
      </c>
      <c r="F2537" s="2">
        <v>258681</v>
      </c>
      <c r="G2537" s="2">
        <v>504336</v>
      </c>
      <c r="H2537" s="2">
        <v>303304</v>
      </c>
      <c r="I2537" s="2">
        <v>139179</v>
      </c>
      <c r="J2537" s="2">
        <v>83992</v>
      </c>
      <c r="K2537" s="2">
        <v>131217</v>
      </c>
      <c r="L2537" s="2">
        <v>68471</v>
      </c>
      <c r="M2537" s="2">
        <v>73899</v>
      </c>
      <c r="N2537" s="2">
        <v>85788</v>
      </c>
      <c r="O2537" s="2">
        <v>374751</v>
      </c>
      <c r="P2537" s="2">
        <f>128549+198358</f>
        <v>326907</v>
      </c>
      <c r="Q2537" s="2">
        <v>0</v>
      </c>
      <c r="R2537" s="2">
        <v>26440</v>
      </c>
      <c r="S2537" s="2">
        <v>346755</v>
      </c>
      <c r="T2537" s="2">
        <v>121202</v>
      </c>
      <c r="U2537" s="2"/>
      <c r="V2537" s="51">
        <v>17</v>
      </c>
      <c r="W2537" s="2">
        <v>8848</v>
      </c>
      <c r="X2537" s="10">
        <v>605</v>
      </c>
    </row>
    <row r="2538" spans="1:24" ht="16.5" customHeight="1" x14ac:dyDescent="0.25">
      <c r="A2538" s="1" t="s">
        <v>809</v>
      </c>
      <c r="B2538" s="3" t="s">
        <v>2014</v>
      </c>
      <c r="C2538" s="5" t="s">
        <v>2015</v>
      </c>
      <c r="D2538" s="2"/>
      <c r="E2538" s="2"/>
      <c r="F2538" s="2"/>
      <c r="G2538" s="2"/>
      <c r="H2538" s="2"/>
      <c r="I2538" s="2"/>
      <c r="J2538" s="2"/>
      <c r="K2538" s="2"/>
      <c r="L2538" s="2"/>
      <c r="M2538" s="2">
        <v>12259</v>
      </c>
      <c r="N2538" s="2">
        <v>10434</v>
      </c>
      <c r="O2538" s="2">
        <v>3533</v>
      </c>
      <c r="P2538" s="2">
        <v>217</v>
      </c>
      <c r="Q2538" s="2">
        <v>0</v>
      </c>
      <c r="R2538" s="2">
        <v>42693</v>
      </c>
      <c r="S2538" s="2"/>
      <c r="T2538" s="2">
        <v>95561</v>
      </c>
      <c r="U2538" s="2"/>
      <c r="V2538" s="2">
        <v>427539</v>
      </c>
      <c r="W2538" s="2">
        <v>253156</v>
      </c>
      <c r="X2538" s="10">
        <v>83172</v>
      </c>
    </row>
    <row r="2539" spans="1:24" ht="16.5" customHeight="1" x14ac:dyDescent="0.25">
      <c r="A2539" s="1" t="s">
        <v>809</v>
      </c>
      <c r="B2539" s="3" t="s">
        <v>2011</v>
      </c>
      <c r="C2539" s="5" t="s">
        <v>2010</v>
      </c>
      <c r="D2539" s="2"/>
      <c r="E2539" s="2"/>
      <c r="F2539" s="2"/>
      <c r="G2539" s="2"/>
      <c r="H2539" s="2"/>
      <c r="I2539" s="2"/>
      <c r="J2539" s="2"/>
      <c r="K2539" s="2"/>
      <c r="L2539" s="2"/>
      <c r="M2539" s="2">
        <v>49035</v>
      </c>
      <c r="N2539" s="2">
        <v>55636</v>
      </c>
      <c r="O2539" s="2">
        <v>14723</v>
      </c>
      <c r="P2539" s="2">
        <v>2917</v>
      </c>
      <c r="Q2539" s="2">
        <v>0</v>
      </c>
      <c r="R2539" s="2">
        <v>817</v>
      </c>
      <c r="S2539" s="2">
        <v>40943</v>
      </c>
      <c r="T2539" s="2">
        <v>69740</v>
      </c>
      <c r="U2539" s="2"/>
      <c r="V2539" s="2">
        <v>17580</v>
      </c>
      <c r="W2539" s="2">
        <v>435</v>
      </c>
      <c r="X2539" s="10">
        <v>72</v>
      </c>
    </row>
    <row r="2540" spans="1:24" ht="16.5" customHeight="1" x14ac:dyDescent="0.25">
      <c r="A2540" s="1" t="s">
        <v>809</v>
      </c>
      <c r="B2540" s="3" t="s">
        <v>2024</v>
      </c>
      <c r="C2540" s="5" t="s">
        <v>2025</v>
      </c>
      <c r="D2540" s="2"/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>
        <v>4268</v>
      </c>
      <c r="U2540" s="2"/>
      <c r="V2540" s="2">
        <v>8420</v>
      </c>
      <c r="W2540" s="2">
        <v>378</v>
      </c>
      <c r="X2540" s="10"/>
    </row>
    <row r="2541" spans="1:24" ht="16.5" customHeight="1" x14ac:dyDescent="0.25">
      <c r="A2541" s="1" t="s">
        <v>809</v>
      </c>
      <c r="B2541" s="3" t="s">
        <v>2021</v>
      </c>
      <c r="C2541" s="5" t="s">
        <v>2022</v>
      </c>
      <c r="D2541" s="2"/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>
        <v>827</v>
      </c>
      <c r="T2541" s="2">
        <v>14415</v>
      </c>
      <c r="U2541" s="2"/>
      <c r="V2541" s="2">
        <v>473218</v>
      </c>
      <c r="W2541" s="2">
        <v>1133613</v>
      </c>
      <c r="X2541" s="10">
        <v>1042645</v>
      </c>
    </row>
    <row r="2542" spans="1:24" ht="16.5" customHeight="1" x14ac:dyDescent="0.25">
      <c r="A2542" s="1" t="s">
        <v>809</v>
      </c>
      <c r="B2542" s="3" t="s">
        <v>2019</v>
      </c>
      <c r="C2542" s="5" t="s">
        <v>2020</v>
      </c>
      <c r="D2542" s="2"/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>
        <v>270</v>
      </c>
      <c r="S2542" s="2">
        <v>27261</v>
      </c>
      <c r="T2542" s="2">
        <v>57673</v>
      </c>
      <c r="U2542" s="2"/>
      <c r="V2542" s="2">
        <v>6257</v>
      </c>
      <c r="W2542" s="2">
        <v>8302</v>
      </c>
      <c r="X2542" s="10">
        <v>4161</v>
      </c>
    </row>
    <row r="2543" spans="1:24" ht="16.5" customHeight="1" x14ac:dyDescent="0.25">
      <c r="A2543" s="1" t="s">
        <v>809</v>
      </c>
      <c r="B2543" s="3" t="s">
        <v>2023</v>
      </c>
      <c r="C2543" s="3"/>
      <c r="D2543" s="2"/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>
        <v>78</v>
      </c>
      <c r="T2543" s="2">
        <v>159</v>
      </c>
      <c r="U2543" s="2"/>
      <c r="V2543" s="2">
        <v>65</v>
      </c>
      <c r="W2543" s="2">
        <v>188</v>
      </c>
      <c r="X2543" s="10">
        <v>163</v>
      </c>
    </row>
    <row r="2544" spans="1:24" ht="16.5" customHeight="1" x14ac:dyDescent="0.25">
      <c r="A2544" s="1" t="s">
        <v>809</v>
      </c>
      <c r="B2544" s="3" t="s">
        <v>2018</v>
      </c>
      <c r="C2544" s="5"/>
      <c r="D2544" s="2"/>
      <c r="E2544" s="2"/>
      <c r="F2544" s="2"/>
      <c r="G2544" s="2"/>
      <c r="H2544" s="2"/>
      <c r="I2544" s="2"/>
      <c r="J2544" s="2"/>
      <c r="K2544" s="2"/>
      <c r="L2544" s="2"/>
      <c r="M2544" s="2">
        <v>5924</v>
      </c>
      <c r="N2544" s="2">
        <v>3711</v>
      </c>
      <c r="O2544" s="2"/>
      <c r="P2544" s="2">
        <v>1834</v>
      </c>
      <c r="Q2544" s="2">
        <v>0</v>
      </c>
      <c r="R2544" s="2">
        <v>0</v>
      </c>
      <c r="S2544" s="2"/>
      <c r="T2544" s="2"/>
      <c r="U2544" s="2"/>
      <c r="V2544" s="2"/>
      <c r="W2544" s="2"/>
      <c r="X2544" s="10"/>
    </row>
    <row r="2545" spans="1:25" ht="16.5" customHeight="1" x14ac:dyDescent="0.25">
      <c r="A2545" s="1" t="s">
        <v>809</v>
      </c>
      <c r="B2545" s="3" t="s">
        <v>1837</v>
      </c>
      <c r="C2545" s="5"/>
      <c r="D2545" s="2"/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>
        <v>4056</v>
      </c>
      <c r="P2545" s="2"/>
      <c r="Q2545" s="2">
        <v>0</v>
      </c>
      <c r="R2545" s="2">
        <v>0</v>
      </c>
      <c r="S2545" s="2"/>
      <c r="T2545" s="2"/>
      <c r="U2545" s="2"/>
      <c r="V2545" s="2"/>
      <c r="W2545" s="2"/>
      <c r="X2545" s="10"/>
    </row>
    <row r="2546" spans="1:25" ht="16.5" customHeight="1" x14ac:dyDescent="0.25">
      <c r="A2546" s="1" t="s">
        <v>809</v>
      </c>
      <c r="B2546" s="3" t="s">
        <v>838</v>
      </c>
      <c r="C2546" s="4"/>
      <c r="D2546" s="2"/>
      <c r="E2546" s="2"/>
      <c r="F2546" s="2"/>
      <c r="G2546" s="2"/>
      <c r="H2546" s="2"/>
      <c r="I2546" s="2"/>
      <c r="J2546" s="2"/>
      <c r="K2546" s="2"/>
      <c r="L2546" s="2"/>
      <c r="M2546" s="2"/>
      <c r="N2546" s="2">
        <v>28858</v>
      </c>
      <c r="O2546" s="2"/>
      <c r="P2546" s="2"/>
      <c r="Q2546" s="2">
        <v>0</v>
      </c>
      <c r="R2546" s="2"/>
      <c r="S2546" s="2"/>
      <c r="T2546" s="2"/>
      <c r="U2546" s="2"/>
      <c r="V2546" s="2"/>
      <c r="W2546" s="2"/>
      <c r="X2546" s="10"/>
    </row>
    <row r="2547" spans="1:25" ht="16.5" customHeight="1" x14ac:dyDescent="0.25">
      <c r="A2547" s="1" t="s">
        <v>809</v>
      </c>
      <c r="B2547" s="3" t="s">
        <v>1223</v>
      </c>
      <c r="C2547" s="4"/>
      <c r="D2547" s="2"/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>
        <v>69777</v>
      </c>
      <c r="S2547" s="2">
        <v>60420</v>
      </c>
      <c r="T2547" s="2"/>
      <c r="U2547" s="2">
        <v>31500</v>
      </c>
      <c r="V2547" s="2">
        <v>39800</v>
      </c>
      <c r="W2547" s="2">
        <v>21825</v>
      </c>
      <c r="X2547" s="10">
        <v>35840</v>
      </c>
    </row>
    <row r="2548" spans="1:25" ht="16.5" customHeight="1" x14ac:dyDescent="0.25">
      <c r="A2548" s="1" t="s">
        <v>809</v>
      </c>
      <c r="B2548" s="45" t="s">
        <v>2429</v>
      </c>
      <c r="C2548" s="4"/>
      <c r="D2548" s="2"/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  <c r="V2548" s="2"/>
      <c r="W2548" s="2">
        <v>22</v>
      </c>
      <c r="X2548" s="10"/>
    </row>
    <row r="2549" spans="1:25" ht="16.5" customHeight="1" x14ac:dyDescent="0.25">
      <c r="A2549" s="1" t="s">
        <v>809</v>
      </c>
      <c r="B2549" s="45" t="s">
        <v>2430</v>
      </c>
      <c r="C2549" s="4"/>
      <c r="D2549" s="2"/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  <c r="V2549" s="2"/>
      <c r="W2549" s="2">
        <v>3</v>
      </c>
      <c r="X2549" s="10"/>
    </row>
    <row r="2550" spans="1:25" ht="16.5" customHeight="1" x14ac:dyDescent="0.25">
      <c r="A2550" s="1" t="s">
        <v>809</v>
      </c>
      <c r="B2550" s="45" t="s">
        <v>2431</v>
      </c>
      <c r="C2550" s="4"/>
      <c r="D2550" s="2"/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  <c r="V2550" s="2"/>
      <c r="W2550" s="2">
        <v>13</v>
      </c>
      <c r="X2550" s="10"/>
    </row>
    <row r="2551" spans="1:25" ht="16.5" customHeight="1" x14ac:dyDescent="0.25">
      <c r="A2551" s="1" t="s">
        <v>809</v>
      </c>
      <c r="B2551" s="45" t="s">
        <v>2432</v>
      </c>
      <c r="C2551" s="4"/>
      <c r="D2551" s="2"/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  <c r="V2551" s="2"/>
      <c r="W2551" s="2">
        <v>15</v>
      </c>
      <c r="X2551" s="10"/>
    </row>
    <row r="2552" spans="1:25" ht="16.5" customHeight="1" x14ac:dyDescent="0.25">
      <c r="A2552" s="1" t="s">
        <v>809</v>
      </c>
      <c r="B2552" s="45" t="s">
        <v>2433</v>
      </c>
      <c r="C2552" s="4"/>
      <c r="D2552" s="2"/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  <c r="S2552" s="2"/>
      <c r="T2552" s="2"/>
      <c r="U2552" s="2"/>
      <c r="V2552" s="2"/>
      <c r="W2552" s="2">
        <v>125</v>
      </c>
      <c r="X2552" s="10"/>
    </row>
    <row r="2553" spans="1:25" ht="16.5" customHeight="1" x14ac:dyDescent="0.25">
      <c r="A2553" s="1" t="s">
        <v>809</v>
      </c>
      <c r="B2553" s="45" t="s">
        <v>2434</v>
      </c>
      <c r="C2553" s="4"/>
      <c r="D2553" s="2"/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  <c r="V2553" s="2"/>
      <c r="W2553" s="2">
        <v>167</v>
      </c>
      <c r="X2553" s="10"/>
    </row>
    <row r="2554" spans="1:25" ht="16.5" customHeight="1" x14ac:dyDescent="0.25">
      <c r="A2554" s="1" t="s">
        <v>809</v>
      </c>
      <c r="B2554" s="3" t="s">
        <v>1913</v>
      </c>
      <c r="C2554" s="5"/>
      <c r="D2554" s="2"/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>
        <v>875</v>
      </c>
      <c r="T2554" s="2">
        <v>278</v>
      </c>
      <c r="U2554" s="2"/>
      <c r="V2554" s="2">
        <v>80426</v>
      </c>
      <c r="W2554" s="2">
        <v>86452</v>
      </c>
      <c r="X2554" s="10">
        <v>25218</v>
      </c>
    </row>
    <row r="2555" spans="1:25" ht="16.5" customHeight="1" x14ac:dyDescent="0.25">
      <c r="A2555" s="1" t="s">
        <v>809</v>
      </c>
      <c r="B2555" s="3" t="s">
        <v>2033</v>
      </c>
      <c r="C2555" s="5" t="s">
        <v>2034</v>
      </c>
      <c r="D2555" s="2">
        <v>1651898</v>
      </c>
      <c r="E2555" s="2">
        <v>1248657</v>
      </c>
      <c r="F2555" s="2">
        <v>2065866</v>
      </c>
      <c r="G2555" s="2">
        <v>2331517</v>
      </c>
      <c r="H2555" s="2">
        <v>2030068</v>
      </c>
      <c r="I2555" s="2">
        <v>1998038</v>
      </c>
      <c r="J2555" s="2">
        <v>3565788</v>
      </c>
      <c r="K2555" s="2">
        <v>1050053</v>
      </c>
      <c r="L2555" s="2">
        <v>154556</v>
      </c>
      <c r="M2555" s="2">
        <v>498602</v>
      </c>
      <c r="N2555" s="2">
        <v>423613</v>
      </c>
      <c r="O2555" s="2">
        <v>265147</v>
      </c>
      <c r="P2555" s="2">
        <v>297911</v>
      </c>
      <c r="Q2555" s="2">
        <v>164283</v>
      </c>
      <c r="R2555" s="2">
        <v>1072870</v>
      </c>
      <c r="S2555" s="2">
        <v>1132096</v>
      </c>
      <c r="T2555" s="2">
        <v>908725</v>
      </c>
      <c r="U2555" s="2">
        <v>138552</v>
      </c>
      <c r="V2555" s="2">
        <v>171736</v>
      </c>
      <c r="W2555" s="2">
        <v>111917</v>
      </c>
      <c r="X2555" s="10">
        <v>444105</v>
      </c>
    </row>
    <row r="2556" spans="1:25" ht="16.5" customHeight="1" x14ac:dyDescent="0.25">
      <c r="A2556" s="1" t="s">
        <v>809</v>
      </c>
      <c r="B2556" s="3" t="s">
        <v>1520</v>
      </c>
      <c r="C2556" s="4"/>
      <c r="D2556" s="2"/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>
        <v>13</v>
      </c>
      <c r="U2556" s="2"/>
      <c r="V2556" s="2">
        <v>8</v>
      </c>
      <c r="W2556" s="2"/>
      <c r="X2556" s="10"/>
    </row>
    <row r="2557" spans="1:25" x14ac:dyDescent="0.25">
      <c r="A2557" s="1" t="s">
        <v>809</v>
      </c>
      <c r="B2557" s="3" t="s">
        <v>2942</v>
      </c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0">
        <v>261</v>
      </c>
    </row>
    <row r="2558" spans="1:25" x14ac:dyDescent="0.25">
      <c r="A2558" s="1" t="s">
        <v>809</v>
      </c>
      <c r="B2558" s="3" t="s">
        <v>2941</v>
      </c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0">
        <v>368</v>
      </c>
    </row>
    <row r="2559" spans="1:25" ht="16.5" customHeight="1" x14ac:dyDescent="0.25">
      <c r="A2559" s="7" t="s">
        <v>982</v>
      </c>
      <c r="B2559" s="7" t="s">
        <v>982</v>
      </c>
      <c r="C2559" s="7"/>
      <c r="D2559" s="9">
        <f>SUM(D2384:D2558)</f>
        <v>3961000</v>
      </c>
      <c r="E2559" s="9">
        <f>SUM(E2384:E2558)</f>
        <v>4264909</v>
      </c>
      <c r="F2559" s="9">
        <f>SUM(F2384:F2558)</f>
        <v>4465784</v>
      </c>
      <c r="G2559" s="9">
        <f>SUM(G2384:G2558)</f>
        <v>4979697</v>
      </c>
      <c r="H2559" s="9">
        <f>SUM(H2384:H2558)</f>
        <v>2878316</v>
      </c>
      <c r="I2559" s="9">
        <f>SUM(I2384:I2558)</f>
        <v>4965476</v>
      </c>
      <c r="J2559" s="9">
        <f>SUM(J2384:J2558)</f>
        <v>6533006</v>
      </c>
      <c r="K2559" s="9">
        <f>SUM(K2384:K2558)</f>
        <v>4467648</v>
      </c>
      <c r="L2559" s="9">
        <f>SUM(L2384:L2558)</f>
        <v>3843314</v>
      </c>
      <c r="M2559" s="9">
        <f>SUM(M2384:M2558)</f>
        <v>5103770</v>
      </c>
      <c r="N2559" s="9">
        <f>SUM(N2384:N2558)</f>
        <v>4429731</v>
      </c>
      <c r="O2559" s="9">
        <f>SUM(O2384:O2558)</f>
        <v>3397417</v>
      </c>
      <c r="P2559" s="9">
        <f>SUM(P2384:P2558)</f>
        <v>2391497</v>
      </c>
      <c r="Q2559" s="9">
        <f>SUM(Q2384:Q2558)</f>
        <v>1022136</v>
      </c>
      <c r="R2559" s="9">
        <f>SUM(R2384:R2558)</f>
        <v>4888156</v>
      </c>
      <c r="S2559" s="9">
        <f>SUM(S2384:S2558)</f>
        <v>6561374</v>
      </c>
      <c r="T2559" s="9">
        <f>SUM(T2384:T2558)</f>
        <v>7789830</v>
      </c>
      <c r="U2559" s="9">
        <f>SUM(U2384:U2556)</f>
        <v>683534</v>
      </c>
      <c r="V2559" s="9">
        <f>SUM(V2384:V2556)</f>
        <v>7288864</v>
      </c>
      <c r="W2559" s="9">
        <f>SUM(W2384:W2556)</f>
        <v>6956177</v>
      </c>
      <c r="X2559" s="9">
        <f>SUM(X2384:X2558)</f>
        <v>6669525</v>
      </c>
      <c r="Y2559" s="6" t="s">
        <v>936</v>
      </c>
    </row>
    <row r="2560" spans="1:25" ht="16.5" customHeight="1" x14ac:dyDescent="0.25">
      <c r="A2560" s="1" t="s">
        <v>895</v>
      </c>
      <c r="B2560" s="4" t="s">
        <v>841</v>
      </c>
      <c r="C2560" s="4"/>
      <c r="D2560" s="2"/>
      <c r="E2560" s="2"/>
      <c r="F2560" s="2"/>
      <c r="G2560" s="2"/>
      <c r="H2560" s="2"/>
      <c r="I2560" s="2"/>
      <c r="J2560" s="2"/>
      <c r="K2560" s="2"/>
      <c r="L2560" s="2"/>
      <c r="M2560" s="2"/>
      <c r="N2560" s="2">
        <v>2279</v>
      </c>
      <c r="O2560" s="2"/>
      <c r="P2560" s="2"/>
      <c r="Q2560" s="2">
        <v>0</v>
      </c>
      <c r="R2560" s="2"/>
      <c r="S2560" s="2"/>
      <c r="T2560" s="2"/>
      <c r="U2560" s="2"/>
      <c r="V2560" s="2"/>
      <c r="W2560" s="2"/>
      <c r="X2560" s="2"/>
    </row>
    <row r="2561" spans="1:24" ht="16.5" customHeight="1" x14ac:dyDescent="0.25">
      <c r="A2561" s="1" t="s">
        <v>895</v>
      </c>
      <c r="B2561" s="4" t="s">
        <v>1493</v>
      </c>
      <c r="C2561" s="4"/>
      <c r="D2561" s="2"/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  <c r="V2561" s="2"/>
      <c r="W2561" s="2">
        <v>7226</v>
      </c>
      <c r="X2561" s="2">
        <v>5661</v>
      </c>
    </row>
    <row r="2562" spans="1:24" ht="16.5" customHeight="1" x14ac:dyDescent="0.25">
      <c r="A2562" s="1" t="s">
        <v>895</v>
      </c>
      <c r="B2562" s="4" t="s">
        <v>1915</v>
      </c>
      <c r="C2562" s="4"/>
      <c r="D2562" s="2">
        <v>7000</v>
      </c>
      <c r="E2562" s="2"/>
      <c r="F2562" s="2"/>
      <c r="G2562" s="2"/>
      <c r="H2562" s="2"/>
      <c r="I2562" s="2"/>
      <c r="J2562" s="2"/>
      <c r="K2562" s="2">
        <v>210</v>
      </c>
      <c r="L2562" s="2">
        <v>5749</v>
      </c>
      <c r="M2562" s="2">
        <v>7975</v>
      </c>
      <c r="N2562" s="2">
        <v>16701</v>
      </c>
      <c r="O2562" s="2"/>
      <c r="P2562" s="2">
        <v>63496</v>
      </c>
      <c r="Q2562" s="2">
        <v>0</v>
      </c>
      <c r="R2562" s="2">
        <v>9059</v>
      </c>
      <c r="S2562" s="2">
        <v>14048</v>
      </c>
      <c r="T2562" s="2">
        <v>40343</v>
      </c>
      <c r="U2562" s="2">
        <v>99208</v>
      </c>
      <c r="V2562" s="2">
        <v>312747</v>
      </c>
      <c r="W2562" s="2">
        <v>206209</v>
      </c>
      <c r="X2562" s="2">
        <v>167557</v>
      </c>
    </row>
    <row r="2563" spans="1:24" ht="16.5" customHeight="1" x14ac:dyDescent="0.25">
      <c r="A2563" s="1" t="s">
        <v>895</v>
      </c>
      <c r="B2563" s="4" t="s">
        <v>842</v>
      </c>
      <c r="C2563" s="4"/>
      <c r="D2563" s="2"/>
      <c r="E2563" s="2"/>
      <c r="F2563" s="2"/>
      <c r="G2563" s="2"/>
      <c r="H2563" s="2"/>
      <c r="I2563" s="2"/>
      <c r="J2563" s="2"/>
      <c r="K2563" s="2"/>
      <c r="L2563" s="2"/>
      <c r="M2563" s="2"/>
      <c r="N2563" s="2">
        <v>13</v>
      </c>
      <c r="O2563" s="2"/>
      <c r="P2563" s="2"/>
      <c r="Q2563" s="2">
        <v>0</v>
      </c>
      <c r="R2563" s="2"/>
      <c r="S2563" s="2"/>
      <c r="T2563" s="2"/>
      <c r="U2563" s="2"/>
      <c r="V2563" s="2"/>
      <c r="W2563" s="2"/>
      <c r="X2563" s="2"/>
    </row>
    <row r="2564" spans="1:24" ht="16.5" customHeight="1" x14ac:dyDescent="0.25">
      <c r="A2564" s="1" t="s">
        <v>895</v>
      </c>
      <c r="B2564" s="4" t="s">
        <v>843</v>
      </c>
      <c r="C2564" s="4"/>
      <c r="D2564" s="2"/>
      <c r="E2564" s="2"/>
      <c r="F2564" s="2"/>
      <c r="G2564" s="2"/>
      <c r="H2564" s="2"/>
      <c r="I2564" s="2"/>
      <c r="J2564" s="2"/>
      <c r="K2564" s="2"/>
      <c r="L2564" s="2"/>
      <c r="M2564" s="2"/>
      <c r="N2564" s="2">
        <v>180</v>
      </c>
      <c r="O2564" s="2"/>
      <c r="P2564" s="2"/>
      <c r="Q2564" s="2">
        <v>0</v>
      </c>
      <c r="R2564" s="2"/>
      <c r="S2564" s="2"/>
      <c r="T2564" s="2"/>
      <c r="U2564" s="2">
        <v>14473</v>
      </c>
      <c r="V2564" s="2"/>
      <c r="W2564" s="2"/>
      <c r="X2564" s="2">
        <v>19034</v>
      </c>
    </row>
    <row r="2565" spans="1:24" ht="16.5" customHeight="1" x14ac:dyDescent="0.25">
      <c r="A2565" s="1" t="s">
        <v>895</v>
      </c>
      <c r="B2565" s="4" t="s">
        <v>844</v>
      </c>
      <c r="C2565" s="4"/>
      <c r="D2565" s="2"/>
      <c r="E2565" s="2"/>
      <c r="F2565" s="2"/>
      <c r="G2565" s="2"/>
      <c r="H2565" s="2"/>
      <c r="I2565" s="2"/>
      <c r="J2565" s="2">
        <v>32540</v>
      </c>
      <c r="K2565" s="2"/>
      <c r="L2565" s="2">
        <v>48150</v>
      </c>
      <c r="M2565" s="2">
        <v>350000</v>
      </c>
      <c r="N2565" s="2">
        <v>48150</v>
      </c>
      <c r="O2565" s="2">
        <v>99491</v>
      </c>
      <c r="P2565" s="2">
        <v>12000</v>
      </c>
      <c r="Q2565" s="2">
        <v>0</v>
      </c>
      <c r="R2565" s="2"/>
      <c r="S2565" s="2">
        <v>6918</v>
      </c>
      <c r="T2565" s="2"/>
      <c r="U2565" s="2"/>
      <c r="V2565" s="2">
        <v>2653</v>
      </c>
      <c r="W2565" s="2"/>
      <c r="X2565" s="2">
        <v>7146</v>
      </c>
    </row>
    <row r="2566" spans="1:24" ht="16.5" customHeight="1" x14ac:dyDescent="0.25">
      <c r="A2566" s="1" t="s">
        <v>895</v>
      </c>
      <c r="B2566" s="4" t="s">
        <v>2378</v>
      </c>
      <c r="C2566" s="4"/>
      <c r="D2566" s="2"/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  <c r="V2566" s="51">
        <v>413</v>
      </c>
      <c r="W2566" s="2">
        <v>1621</v>
      </c>
      <c r="X2566" s="2"/>
    </row>
    <row r="2567" spans="1:24" ht="16.5" customHeight="1" x14ac:dyDescent="0.25">
      <c r="A2567" s="1" t="s">
        <v>895</v>
      </c>
      <c r="B2567" s="4" t="s">
        <v>845</v>
      </c>
      <c r="C2567" s="4"/>
      <c r="D2567" s="2">
        <v>429524</v>
      </c>
      <c r="E2567" s="2">
        <v>30280</v>
      </c>
      <c r="F2567" s="2">
        <v>85900</v>
      </c>
      <c r="G2567" s="2">
        <v>7235</v>
      </c>
      <c r="H2567" s="2"/>
      <c r="I2567" s="2">
        <v>5948</v>
      </c>
      <c r="J2567" s="2">
        <v>84810</v>
      </c>
      <c r="K2567" s="2">
        <v>1201944</v>
      </c>
      <c r="L2567" s="2">
        <v>926519</v>
      </c>
      <c r="M2567" s="2">
        <v>573042</v>
      </c>
      <c r="N2567" s="2">
        <v>1373085</v>
      </c>
      <c r="O2567" s="2">
        <v>411070</v>
      </c>
      <c r="P2567" s="2">
        <v>325638</v>
      </c>
      <c r="Q2567" s="2">
        <v>61643</v>
      </c>
      <c r="R2567" s="2">
        <v>333147</v>
      </c>
      <c r="S2567" s="2">
        <v>61200</v>
      </c>
      <c r="T2567" s="2">
        <v>157271</v>
      </c>
      <c r="U2567" s="2">
        <v>218643</v>
      </c>
      <c r="V2567" s="2">
        <v>342910</v>
      </c>
      <c r="W2567" s="2">
        <v>272780</v>
      </c>
      <c r="X2567" s="2">
        <v>197538</v>
      </c>
    </row>
    <row r="2568" spans="1:24" ht="16.5" customHeight="1" x14ac:dyDescent="0.25">
      <c r="A2568" s="1" t="s">
        <v>895</v>
      </c>
      <c r="B2568" s="4" t="s">
        <v>2379</v>
      </c>
      <c r="C2568" s="4"/>
      <c r="D2568" s="2"/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  <c r="V2568" s="51">
        <v>1734</v>
      </c>
      <c r="W2568" s="51"/>
      <c r="X2568" s="51">
        <v>22878</v>
      </c>
    </row>
    <row r="2569" spans="1:24" ht="16.5" customHeight="1" x14ac:dyDescent="0.25">
      <c r="A2569" s="1" t="s">
        <v>895</v>
      </c>
      <c r="B2569" s="4" t="s">
        <v>2380</v>
      </c>
      <c r="C2569" s="4"/>
      <c r="D2569" s="2"/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  <c r="V2569" s="51">
        <v>6004</v>
      </c>
      <c r="W2569" s="51"/>
      <c r="X2569" s="51">
        <v>12800</v>
      </c>
    </row>
    <row r="2570" spans="1:24" ht="16.5" customHeight="1" x14ac:dyDescent="0.25">
      <c r="A2570" s="1" t="s">
        <v>895</v>
      </c>
      <c r="B2570" s="4" t="s">
        <v>2381</v>
      </c>
      <c r="C2570" s="4"/>
      <c r="D2570" s="2"/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  <c r="S2570" s="2"/>
      <c r="T2570" s="2"/>
      <c r="U2570" s="2"/>
      <c r="V2570" s="51">
        <v>1040</v>
      </c>
      <c r="W2570" s="51"/>
      <c r="X2570" s="51"/>
    </row>
    <row r="2571" spans="1:24" ht="16.5" customHeight="1" x14ac:dyDescent="0.25">
      <c r="A2571" s="1" t="s">
        <v>895</v>
      </c>
      <c r="B2571" s="4" t="s">
        <v>2382</v>
      </c>
      <c r="C2571" s="4"/>
      <c r="D2571" s="2"/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  <c r="V2571" s="51">
        <v>5491</v>
      </c>
      <c r="W2571" s="51"/>
      <c r="X2571" s="51"/>
    </row>
    <row r="2572" spans="1:24" ht="16.5" customHeight="1" x14ac:dyDescent="0.25">
      <c r="A2572" s="1" t="s">
        <v>895</v>
      </c>
      <c r="B2572" s="4" t="s">
        <v>2383</v>
      </c>
      <c r="C2572" s="4"/>
      <c r="D2572" s="2"/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  <c r="V2572" s="51">
        <v>7384</v>
      </c>
      <c r="W2572" s="51"/>
      <c r="X2572" s="51"/>
    </row>
    <row r="2573" spans="1:24" ht="16.5" customHeight="1" x14ac:dyDescent="0.25">
      <c r="A2573" s="1" t="s">
        <v>895</v>
      </c>
      <c r="B2573" s="4" t="s">
        <v>846</v>
      </c>
      <c r="C2573" s="5"/>
      <c r="D2573" s="2">
        <v>5271697</v>
      </c>
      <c r="E2573" s="2">
        <v>114450</v>
      </c>
      <c r="F2573" s="2">
        <v>549900</v>
      </c>
      <c r="G2573" s="2">
        <v>240128</v>
      </c>
      <c r="H2573" s="2"/>
      <c r="I2573" s="2">
        <f>5000+1300+58640</f>
        <v>64940</v>
      </c>
      <c r="J2573" s="2">
        <v>2888719</v>
      </c>
      <c r="K2573" s="2">
        <v>3037283</v>
      </c>
      <c r="L2573" s="2">
        <v>3837983</v>
      </c>
      <c r="M2573" s="2">
        <v>2135247</v>
      </c>
      <c r="N2573" s="2">
        <v>7495850</v>
      </c>
      <c r="O2573" s="2">
        <v>7185039</v>
      </c>
      <c r="P2573" s="2">
        <v>5757366</v>
      </c>
      <c r="Q2573" s="2">
        <v>3833110</v>
      </c>
      <c r="R2573" s="2">
        <v>3692994</v>
      </c>
      <c r="S2573" s="2">
        <v>1472943</v>
      </c>
      <c r="T2573" s="2">
        <v>2883234</v>
      </c>
      <c r="U2573" s="2">
        <v>4344766</v>
      </c>
      <c r="V2573" s="2">
        <v>2878371</v>
      </c>
      <c r="W2573" s="2">
        <v>3908248</v>
      </c>
      <c r="X2573" s="2">
        <v>3261952</v>
      </c>
    </row>
    <row r="2574" spans="1:24" ht="16.5" customHeight="1" x14ac:dyDescent="0.25">
      <c r="A2574" s="1" t="s">
        <v>895</v>
      </c>
      <c r="B2574" s="4" t="s">
        <v>2384</v>
      </c>
      <c r="C2574" s="4"/>
      <c r="D2574" s="2"/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  <c r="V2574" s="51">
        <v>7864</v>
      </c>
      <c r="W2574" s="51"/>
      <c r="X2574" s="51"/>
    </row>
    <row r="2575" spans="1:24" ht="16.5" customHeight="1" x14ac:dyDescent="0.25">
      <c r="A2575" s="1" t="s">
        <v>895</v>
      </c>
      <c r="B2575" s="4" t="s">
        <v>2385</v>
      </c>
      <c r="C2575" s="4"/>
      <c r="D2575" s="2"/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  <c r="V2575" s="51">
        <v>4967</v>
      </c>
      <c r="W2575" s="51"/>
      <c r="X2575" s="51">
        <v>25721</v>
      </c>
    </row>
    <row r="2576" spans="1:24" s="43" customFormat="1" ht="16.5" customHeight="1" x14ac:dyDescent="0.25">
      <c r="A2576" s="1" t="s">
        <v>895</v>
      </c>
      <c r="B2576" s="4" t="s">
        <v>2386</v>
      </c>
      <c r="C2576" s="4"/>
      <c r="D2576" s="2"/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  <c r="V2576" s="51">
        <v>84433</v>
      </c>
      <c r="W2576" s="51"/>
      <c r="X2576" s="51">
        <v>33544</v>
      </c>
    </row>
    <row r="2577" spans="1:24" s="43" customFormat="1" ht="16.5" customHeight="1" x14ac:dyDescent="0.25">
      <c r="A2577" s="1" t="s">
        <v>895</v>
      </c>
      <c r="B2577" s="4" t="s">
        <v>2387</v>
      </c>
      <c r="C2577" s="4"/>
      <c r="D2577" s="2"/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  <c r="V2577" s="51">
        <v>52213</v>
      </c>
      <c r="W2577" s="51"/>
      <c r="X2577" s="51"/>
    </row>
    <row r="2578" spans="1:24" s="43" customFormat="1" ht="16.5" customHeight="1" x14ac:dyDescent="0.25">
      <c r="A2578" s="1" t="s">
        <v>895</v>
      </c>
      <c r="B2578" s="4" t="s">
        <v>2953</v>
      </c>
      <c r="C2578" s="4"/>
      <c r="D2578" s="2"/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  <c r="S2578" s="2"/>
      <c r="T2578" s="2"/>
      <c r="U2578" s="2"/>
      <c r="V2578" s="51"/>
      <c r="W2578" s="51"/>
      <c r="X2578" s="51">
        <v>2494</v>
      </c>
    </row>
    <row r="2579" spans="1:24" s="43" customFormat="1" ht="16.5" customHeight="1" x14ac:dyDescent="0.25">
      <c r="A2579" s="1" t="s">
        <v>895</v>
      </c>
      <c r="B2579" s="4" t="s">
        <v>2388</v>
      </c>
      <c r="C2579" s="4"/>
      <c r="D2579" s="2"/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  <c r="V2579" s="51">
        <v>6476</v>
      </c>
      <c r="W2579" s="51"/>
      <c r="X2579" s="51"/>
    </row>
    <row r="2580" spans="1:24" s="43" customFormat="1" ht="16.5" customHeight="1" x14ac:dyDescent="0.25">
      <c r="A2580" s="1" t="s">
        <v>895</v>
      </c>
      <c r="B2580" s="4" t="s">
        <v>2948</v>
      </c>
      <c r="C2580" s="4"/>
      <c r="D2580" s="2"/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  <c r="V2580" s="51">
        <v>86180</v>
      </c>
      <c r="W2580" s="51"/>
      <c r="X2580" s="51"/>
    </row>
    <row r="2581" spans="1:24" s="43" customFormat="1" ht="16.5" customHeight="1" x14ac:dyDescent="0.25">
      <c r="A2581" s="1" t="s">
        <v>895</v>
      </c>
      <c r="B2581" s="4" t="s">
        <v>2947</v>
      </c>
      <c r="C2581" s="4"/>
      <c r="D2581" s="2"/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  <c r="V2581" s="51"/>
      <c r="W2581" s="51"/>
      <c r="X2581" s="51">
        <v>129498</v>
      </c>
    </row>
    <row r="2582" spans="1:24" s="43" customFormat="1" ht="16.5" customHeight="1" x14ac:dyDescent="0.25">
      <c r="A2582" s="1" t="s">
        <v>895</v>
      </c>
      <c r="B2582" s="4" t="s">
        <v>2389</v>
      </c>
      <c r="C2582" s="4"/>
      <c r="D2582" s="2"/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  <c r="V2582" s="51">
        <v>3010</v>
      </c>
      <c r="W2582" s="51"/>
      <c r="X2582" s="51"/>
    </row>
    <row r="2583" spans="1:24" ht="16.5" customHeight="1" x14ac:dyDescent="0.25">
      <c r="A2583" s="1" t="s">
        <v>895</v>
      </c>
      <c r="B2583" s="4" t="s">
        <v>847</v>
      </c>
      <c r="C2583" s="4"/>
      <c r="D2583" s="2"/>
      <c r="E2583" s="2"/>
      <c r="F2583" s="2"/>
      <c r="G2583" s="2"/>
      <c r="H2583" s="2"/>
      <c r="I2583" s="2"/>
      <c r="J2583" s="2"/>
      <c r="K2583" s="2">
        <v>28000</v>
      </c>
      <c r="L2583" s="2"/>
      <c r="M2583" s="2"/>
      <c r="N2583" s="2">
        <v>89245</v>
      </c>
      <c r="O2583" s="2">
        <v>90857</v>
      </c>
      <c r="P2583" s="2">
        <v>76947</v>
      </c>
      <c r="Q2583" s="2">
        <v>93709</v>
      </c>
      <c r="R2583" s="2">
        <v>29321</v>
      </c>
      <c r="S2583" s="2">
        <v>15448</v>
      </c>
      <c r="T2583" s="2">
        <v>32904</v>
      </c>
      <c r="U2583" s="2">
        <v>44497</v>
      </c>
      <c r="V2583" s="2">
        <v>39721</v>
      </c>
      <c r="W2583" s="2">
        <v>29814</v>
      </c>
      <c r="X2583" s="2">
        <v>21546</v>
      </c>
    </row>
    <row r="2584" spans="1:24" ht="16.5" customHeight="1" x14ac:dyDescent="0.25">
      <c r="A2584" s="1" t="s">
        <v>895</v>
      </c>
      <c r="B2584" s="4" t="s">
        <v>2963</v>
      </c>
      <c r="C2584" s="4"/>
      <c r="D2584" s="2"/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  <c r="V2584" s="2"/>
      <c r="W2584" s="2"/>
      <c r="X2584" s="2">
        <v>98</v>
      </c>
    </row>
    <row r="2585" spans="1:24" ht="16.5" customHeight="1" x14ac:dyDescent="0.25">
      <c r="A2585" s="1" t="s">
        <v>895</v>
      </c>
      <c r="B2585" s="4" t="s">
        <v>848</v>
      </c>
      <c r="C2585" s="4"/>
      <c r="D2585" s="2">
        <v>686445</v>
      </c>
      <c r="E2585" s="2">
        <v>47756</v>
      </c>
      <c r="F2585" s="2">
        <v>19891</v>
      </c>
      <c r="G2585" s="2">
        <v>178420</v>
      </c>
      <c r="H2585" s="2">
        <v>40000</v>
      </c>
      <c r="I2585" s="2">
        <v>151942</v>
      </c>
      <c r="J2585" s="2">
        <v>977475</v>
      </c>
      <c r="K2585" s="2">
        <v>473784</v>
      </c>
      <c r="L2585" s="2">
        <v>1425592</v>
      </c>
      <c r="M2585" s="2">
        <v>887902</v>
      </c>
      <c r="N2585" s="2">
        <v>2374106</v>
      </c>
      <c r="O2585" s="2">
        <v>2333743</v>
      </c>
      <c r="P2585" s="2">
        <v>1359016</v>
      </c>
      <c r="Q2585" s="2">
        <v>400505</v>
      </c>
      <c r="R2585" s="2">
        <v>544525</v>
      </c>
      <c r="S2585" s="2">
        <v>567120</v>
      </c>
      <c r="T2585" s="2">
        <v>872419</v>
      </c>
      <c r="U2585" s="2">
        <v>1323141</v>
      </c>
      <c r="V2585" s="2">
        <v>128361</v>
      </c>
      <c r="W2585" s="2">
        <v>1308529</v>
      </c>
      <c r="X2585" s="2">
        <v>999116</v>
      </c>
    </row>
    <row r="2586" spans="1:24" s="43" customFormat="1" ht="16.5" customHeight="1" x14ac:dyDescent="0.25">
      <c r="A2586" s="1" t="s">
        <v>895</v>
      </c>
      <c r="B2586" s="4" t="s">
        <v>2390</v>
      </c>
      <c r="C2586" s="4"/>
      <c r="D2586" s="2"/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  <c r="V2586" s="51">
        <v>60</v>
      </c>
      <c r="W2586" s="2">
        <v>186</v>
      </c>
      <c r="X2586" s="2"/>
    </row>
    <row r="2587" spans="1:24" s="43" customFormat="1" ht="16.5" customHeight="1" x14ac:dyDescent="0.25">
      <c r="A2587" s="1" t="s">
        <v>895</v>
      </c>
      <c r="B2587" s="4" t="s">
        <v>2756</v>
      </c>
      <c r="C2587" s="4"/>
      <c r="D2587" s="2"/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  <c r="V2587" s="51"/>
      <c r="W2587" s="2">
        <v>9335</v>
      </c>
      <c r="X2587" s="2"/>
    </row>
    <row r="2588" spans="1:24" s="43" customFormat="1" ht="16.5" customHeight="1" x14ac:dyDescent="0.25">
      <c r="A2588" s="1" t="s">
        <v>895</v>
      </c>
      <c r="B2588" s="4" t="s">
        <v>2951</v>
      </c>
      <c r="C2588" s="4"/>
      <c r="D2588" s="2"/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  <c r="S2588" s="2"/>
      <c r="T2588" s="2"/>
      <c r="U2588" s="2"/>
      <c r="V2588" s="51"/>
      <c r="W2588" s="2"/>
      <c r="X2588" s="2">
        <v>8612</v>
      </c>
    </row>
    <row r="2589" spans="1:24" s="43" customFormat="1" ht="16.5" customHeight="1" x14ac:dyDescent="0.25">
      <c r="A2589" s="1" t="s">
        <v>895</v>
      </c>
      <c r="B2589" s="4" t="s">
        <v>2757</v>
      </c>
      <c r="C2589" s="4"/>
      <c r="D2589" s="2"/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  <c r="V2589" s="51"/>
      <c r="W2589" s="2">
        <v>1674</v>
      </c>
      <c r="X2589" s="2"/>
    </row>
    <row r="2590" spans="1:24" ht="16.5" customHeight="1" x14ac:dyDescent="0.25">
      <c r="A2590" s="1" t="s">
        <v>895</v>
      </c>
      <c r="B2590" s="4" t="s">
        <v>2391</v>
      </c>
      <c r="C2590" s="4"/>
      <c r="D2590" s="2"/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  <c r="V2590" s="2">
        <v>14487</v>
      </c>
      <c r="W2590" s="2">
        <v>820</v>
      </c>
      <c r="X2590" s="2">
        <v>10530</v>
      </c>
    </row>
    <row r="2591" spans="1:24" ht="16.5" customHeight="1" x14ac:dyDescent="0.25">
      <c r="A2591" s="1" t="s">
        <v>895</v>
      </c>
      <c r="B2591" s="4" t="s">
        <v>2957</v>
      </c>
      <c r="C2591" s="4"/>
      <c r="D2591" s="2"/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  <c r="V2591" s="2"/>
      <c r="W2591" s="2"/>
      <c r="X2591" s="2">
        <v>1152</v>
      </c>
    </row>
    <row r="2592" spans="1:24" ht="16.5" customHeight="1" x14ac:dyDescent="0.25">
      <c r="A2592" s="1" t="s">
        <v>895</v>
      </c>
      <c r="B2592" s="4" t="s">
        <v>849</v>
      </c>
      <c r="C2592" s="4"/>
      <c r="D2592" s="2">
        <v>136438</v>
      </c>
      <c r="E2592" s="2">
        <v>6230</v>
      </c>
      <c r="F2592" s="2">
        <v>3800</v>
      </c>
      <c r="G2592" s="2">
        <v>98114</v>
      </c>
      <c r="H2592" s="2">
        <v>129250</v>
      </c>
      <c r="I2592" s="2">
        <v>275672</v>
      </c>
      <c r="J2592" s="2">
        <v>3719336</v>
      </c>
      <c r="K2592" s="2">
        <v>505890</v>
      </c>
      <c r="L2592" s="2">
        <v>1156211</v>
      </c>
      <c r="M2592" s="2">
        <v>637794</v>
      </c>
      <c r="N2592" s="2">
        <v>1493419</v>
      </c>
      <c r="O2592" s="2">
        <v>1753195</v>
      </c>
      <c r="P2592" s="2">
        <v>1334473</v>
      </c>
      <c r="Q2592" s="2">
        <v>1516525</v>
      </c>
      <c r="R2592" s="2">
        <v>1850076</v>
      </c>
      <c r="S2592" s="2">
        <v>1582359</v>
      </c>
      <c r="T2592" s="2">
        <v>1263262</v>
      </c>
      <c r="U2592" s="2">
        <v>1092997</v>
      </c>
      <c r="V2592" s="2">
        <v>826238</v>
      </c>
      <c r="W2592" s="2">
        <v>676520</v>
      </c>
      <c r="X2592" s="2">
        <v>742380</v>
      </c>
    </row>
    <row r="2593" spans="1:24" ht="16.5" customHeight="1" x14ac:dyDescent="0.25">
      <c r="A2593" s="1" t="s">
        <v>895</v>
      </c>
      <c r="B2593" s="5" t="s">
        <v>2392</v>
      </c>
      <c r="C2593" s="4"/>
      <c r="D2593" s="2"/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  <c r="V2593" s="2">
        <v>2964</v>
      </c>
      <c r="W2593" s="2">
        <v>1335</v>
      </c>
      <c r="X2593" s="2"/>
    </row>
    <row r="2594" spans="1:24" ht="16.5" customHeight="1" x14ac:dyDescent="0.25">
      <c r="A2594" s="1" t="s">
        <v>895</v>
      </c>
      <c r="B2594" s="4" t="s">
        <v>2393</v>
      </c>
      <c r="C2594" s="4"/>
      <c r="D2594" s="2"/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  <c r="V2594" s="2">
        <v>158</v>
      </c>
      <c r="W2594" s="2">
        <v>129</v>
      </c>
      <c r="X2594" s="2">
        <v>10401</v>
      </c>
    </row>
    <row r="2595" spans="1:24" ht="16.5" customHeight="1" x14ac:dyDescent="0.25">
      <c r="A2595" s="1" t="s">
        <v>895</v>
      </c>
      <c r="B2595" s="4" t="s">
        <v>2394</v>
      </c>
      <c r="C2595" s="4"/>
      <c r="D2595" s="2"/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  <c r="V2595" s="2">
        <v>3702</v>
      </c>
      <c r="W2595" s="2">
        <v>6833</v>
      </c>
      <c r="X2595" s="2"/>
    </row>
    <row r="2596" spans="1:24" ht="16.5" customHeight="1" x14ac:dyDescent="0.25">
      <c r="A2596" s="1" t="s">
        <v>895</v>
      </c>
      <c r="B2596" s="4" t="s">
        <v>2758</v>
      </c>
      <c r="C2596" s="4"/>
      <c r="D2596" s="2"/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  <c r="V2596" s="2"/>
      <c r="W2596" s="2">
        <v>5361</v>
      </c>
      <c r="X2596" s="2">
        <v>984</v>
      </c>
    </row>
    <row r="2597" spans="1:24" ht="16.5" customHeight="1" x14ac:dyDescent="0.25">
      <c r="A2597" s="1" t="s">
        <v>895</v>
      </c>
      <c r="B2597" s="4" t="s">
        <v>2395</v>
      </c>
      <c r="C2597" s="4"/>
      <c r="D2597" s="2"/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  <c r="V2597" s="2">
        <v>1180</v>
      </c>
      <c r="W2597" s="51"/>
      <c r="X2597" s="2">
        <v>731</v>
      </c>
    </row>
    <row r="2598" spans="1:24" ht="16.5" customHeight="1" x14ac:dyDescent="0.25">
      <c r="A2598" s="1" t="s">
        <v>895</v>
      </c>
      <c r="B2598" s="4" t="s">
        <v>850</v>
      </c>
      <c r="C2598" s="4"/>
      <c r="D2598" s="2"/>
      <c r="E2598" s="2"/>
      <c r="F2598" s="2"/>
      <c r="G2598" s="2"/>
      <c r="H2598" s="2"/>
      <c r="I2598" s="2"/>
      <c r="J2598" s="2">
        <v>50800</v>
      </c>
      <c r="K2598" s="2"/>
      <c r="L2598" s="2"/>
      <c r="M2598" s="2">
        <v>2819</v>
      </c>
      <c r="N2598" s="2">
        <v>17531</v>
      </c>
      <c r="O2598" s="2"/>
      <c r="P2598" s="2"/>
      <c r="Q2598" s="2">
        <v>0</v>
      </c>
      <c r="R2598" s="2"/>
      <c r="S2598" s="2"/>
      <c r="T2598" s="2">
        <v>34500</v>
      </c>
      <c r="U2598" s="2">
        <v>4500</v>
      </c>
      <c r="V2598" s="2">
        <v>8309</v>
      </c>
      <c r="W2598" s="2">
        <v>8310</v>
      </c>
      <c r="X2598" s="2">
        <v>1542</v>
      </c>
    </row>
    <row r="2599" spans="1:24" ht="16.5" customHeight="1" x14ac:dyDescent="0.25">
      <c r="A2599" s="1" t="s">
        <v>895</v>
      </c>
      <c r="B2599" s="4" t="s">
        <v>1224</v>
      </c>
      <c r="C2599" s="4"/>
      <c r="D2599" s="2"/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>
        <v>48612</v>
      </c>
      <c r="S2599" s="2">
        <v>16477</v>
      </c>
      <c r="T2599" s="2">
        <v>5859</v>
      </c>
      <c r="U2599" s="2"/>
      <c r="V2599" s="2"/>
      <c r="W2599" s="2">
        <v>27528</v>
      </c>
      <c r="X2599" s="2"/>
    </row>
    <row r="2600" spans="1:24" ht="16.5" customHeight="1" x14ac:dyDescent="0.25">
      <c r="A2600" s="1" t="s">
        <v>895</v>
      </c>
      <c r="B2600" s="4" t="s">
        <v>2396</v>
      </c>
      <c r="C2600" s="4"/>
      <c r="D2600" s="2"/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  <c r="V2600" s="51">
        <v>100</v>
      </c>
      <c r="W2600" s="2">
        <v>70</v>
      </c>
      <c r="X2600" s="2"/>
    </row>
    <row r="2601" spans="1:24" ht="16.5" customHeight="1" x14ac:dyDescent="0.25">
      <c r="A2601" s="1" t="s">
        <v>895</v>
      </c>
      <c r="B2601" s="4" t="s">
        <v>851</v>
      </c>
      <c r="C2601" s="4"/>
      <c r="D2601" s="2"/>
      <c r="E2601" s="2"/>
      <c r="F2601" s="2"/>
      <c r="G2601" s="2"/>
      <c r="H2601" s="2"/>
      <c r="I2601" s="2"/>
      <c r="J2601" s="2"/>
      <c r="K2601" s="2"/>
      <c r="L2601" s="2"/>
      <c r="M2601" s="2"/>
      <c r="N2601" s="2">
        <v>4659</v>
      </c>
      <c r="O2601" s="2"/>
      <c r="P2601" s="2"/>
      <c r="Q2601" s="2">
        <v>0</v>
      </c>
      <c r="R2601" s="2"/>
      <c r="S2601" s="2"/>
      <c r="T2601" s="2"/>
      <c r="U2601" s="2"/>
      <c r="V2601" s="2"/>
      <c r="W2601" s="2"/>
      <c r="X2601" s="2"/>
    </row>
    <row r="2602" spans="1:24" ht="16.5" customHeight="1" x14ac:dyDescent="0.25">
      <c r="A2602" s="1" t="s">
        <v>895</v>
      </c>
      <c r="B2602" s="4" t="s">
        <v>852</v>
      </c>
      <c r="C2602" s="4"/>
      <c r="D2602" s="2"/>
      <c r="E2602" s="2"/>
      <c r="F2602" s="2"/>
      <c r="G2602" s="2"/>
      <c r="H2602" s="2"/>
      <c r="I2602" s="2"/>
      <c r="J2602" s="2"/>
      <c r="K2602" s="2"/>
      <c r="L2602" s="2"/>
      <c r="M2602" s="2"/>
      <c r="N2602" s="2">
        <v>100</v>
      </c>
      <c r="O2602" s="2"/>
      <c r="P2602" s="2"/>
      <c r="Q2602" s="2">
        <v>0</v>
      </c>
      <c r="R2602" s="2"/>
      <c r="S2602" s="2"/>
      <c r="T2602" s="2"/>
      <c r="U2602" s="2"/>
      <c r="V2602" s="2"/>
      <c r="W2602" s="2"/>
      <c r="X2602" s="2"/>
    </row>
    <row r="2603" spans="1:24" ht="16.5" customHeight="1" x14ac:dyDescent="0.25">
      <c r="A2603" s="1" t="s">
        <v>895</v>
      </c>
      <c r="B2603" s="4" t="s">
        <v>2962</v>
      </c>
      <c r="C2603" s="4"/>
      <c r="D2603" s="2"/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  <c r="V2603" s="2"/>
      <c r="W2603" s="2"/>
      <c r="X2603" s="2">
        <v>100</v>
      </c>
    </row>
    <row r="2604" spans="1:24" ht="16.5" customHeight="1" x14ac:dyDescent="0.25">
      <c r="A2604" s="1" t="s">
        <v>895</v>
      </c>
      <c r="B2604" s="4" t="s">
        <v>1225</v>
      </c>
      <c r="C2604" s="4"/>
      <c r="D2604" s="2"/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>
        <v>1100</v>
      </c>
      <c r="S2604" s="2"/>
      <c r="T2604" s="2"/>
      <c r="U2604" s="2"/>
      <c r="V2604" s="2"/>
      <c r="W2604" s="2"/>
      <c r="X2604" s="2"/>
    </row>
    <row r="2605" spans="1:24" ht="16.5" customHeight="1" x14ac:dyDescent="0.25">
      <c r="A2605" s="1" t="s">
        <v>895</v>
      </c>
      <c r="B2605" s="4" t="s">
        <v>853</v>
      </c>
      <c r="C2605" s="4"/>
      <c r="D2605" s="2"/>
      <c r="E2605" s="2"/>
      <c r="F2605" s="2"/>
      <c r="G2605" s="2"/>
      <c r="H2605" s="2"/>
      <c r="I2605" s="2"/>
      <c r="J2605" s="2"/>
      <c r="K2605" s="2"/>
      <c r="L2605" s="2"/>
      <c r="M2605" s="2"/>
      <c r="N2605" s="2">
        <v>4634</v>
      </c>
      <c r="O2605" s="2"/>
      <c r="P2605" s="2"/>
      <c r="Q2605" s="2">
        <v>0</v>
      </c>
      <c r="R2605" s="2"/>
      <c r="S2605" s="2"/>
      <c r="T2605" s="2"/>
      <c r="U2605" s="2"/>
      <c r="V2605" s="2"/>
      <c r="W2605" s="2"/>
      <c r="X2605" s="2"/>
    </row>
    <row r="2606" spans="1:24" ht="16.5" customHeight="1" x14ac:dyDescent="0.25">
      <c r="A2606" s="1" t="s">
        <v>895</v>
      </c>
      <c r="B2606" s="4" t="s">
        <v>1205</v>
      </c>
      <c r="C2606" s="4"/>
      <c r="D2606" s="2"/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  <c r="V2606" s="2"/>
      <c r="W2606" s="2">
        <v>10</v>
      </c>
      <c r="X2606" s="2"/>
    </row>
    <row r="2607" spans="1:24" ht="16.5" customHeight="1" x14ac:dyDescent="0.25">
      <c r="A2607" s="1" t="s">
        <v>895</v>
      </c>
      <c r="B2607" s="4" t="s">
        <v>1665</v>
      </c>
      <c r="C2607" s="4"/>
      <c r="D2607" s="2"/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>
        <v>250</v>
      </c>
      <c r="V2607" s="2">
        <v>300</v>
      </c>
      <c r="W2607" s="2">
        <v>300</v>
      </c>
      <c r="X2607" s="2">
        <v>100</v>
      </c>
    </row>
    <row r="2608" spans="1:24" ht="16.5" customHeight="1" x14ac:dyDescent="0.25">
      <c r="A2608" s="1" t="s">
        <v>895</v>
      </c>
      <c r="B2608" s="4" t="s">
        <v>854</v>
      </c>
      <c r="C2608" s="4"/>
      <c r="D2608" s="2"/>
      <c r="E2608" s="2"/>
      <c r="F2608" s="2"/>
      <c r="G2608" s="2"/>
      <c r="H2608" s="2"/>
      <c r="I2608" s="2"/>
      <c r="J2608" s="2"/>
      <c r="K2608" s="2"/>
      <c r="L2608" s="2"/>
      <c r="M2608" s="2"/>
      <c r="N2608" s="2">
        <v>4959</v>
      </c>
      <c r="O2608" s="2"/>
      <c r="P2608" s="2"/>
      <c r="Q2608" s="2">
        <v>0</v>
      </c>
      <c r="R2608" s="2"/>
      <c r="S2608" s="2"/>
      <c r="T2608" s="2"/>
      <c r="U2608" s="2"/>
      <c r="V2608" s="2"/>
      <c r="W2608" s="2"/>
      <c r="X2608" s="2"/>
    </row>
    <row r="2609" spans="1:24" ht="16.5" customHeight="1" x14ac:dyDescent="0.25">
      <c r="A2609" s="1" t="s">
        <v>895</v>
      </c>
      <c r="B2609" s="4" t="s">
        <v>896</v>
      </c>
      <c r="C2609" s="4"/>
      <c r="D2609" s="2"/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>
        <v>1605420</v>
      </c>
      <c r="P2609" s="2">
        <v>30000</v>
      </c>
      <c r="Q2609" s="2">
        <v>0</v>
      </c>
      <c r="R2609" s="2">
        <v>7000</v>
      </c>
      <c r="S2609" s="2"/>
      <c r="T2609" s="2"/>
      <c r="U2609" s="2"/>
      <c r="V2609" s="2"/>
      <c r="W2609" s="2"/>
      <c r="X2609" s="2"/>
    </row>
    <row r="2610" spans="1:24" ht="16.5" customHeight="1" x14ac:dyDescent="0.25">
      <c r="A2610" s="1" t="s">
        <v>895</v>
      </c>
      <c r="B2610" s="4" t="s">
        <v>855</v>
      </c>
      <c r="C2610" s="4"/>
      <c r="D2610" s="2">
        <v>4900</v>
      </c>
      <c r="E2610" s="2">
        <v>24500</v>
      </c>
      <c r="F2610" s="2">
        <v>286</v>
      </c>
      <c r="G2610" s="2">
        <v>46423</v>
      </c>
      <c r="H2610" s="2">
        <v>29400</v>
      </c>
      <c r="I2610" s="2">
        <v>59500</v>
      </c>
      <c r="J2610" s="2">
        <v>86745</v>
      </c>
      <c r="K2610" s="2">
        <v>231137</v>
      </c>
      <c r="L2610" s="2">
        <v>140320</v>
      </c>
      <c r="M2610" s="2">
        <v>59739</v>
      </c>
      <c r="N2610" s="2">
        <v>72661</v>
      </c>
      <c r="O2610" s="2">
        <v>20440</v>
      </c>
      <c r="P2610" s="2">
        <v>36202</v>
      </c>
      <c r="Q2610" s="2">
        <v>21000</v>
      </c>
      <c r="R2610" s="2">
        <v>46870</v>
      </c>
      <c r="S2610" s="2">
        <v>55318</v>
      </c>
      <c r="T2610" s="2">
        <v>82714</v>
      </c>
      <c r="U2610" s="2">
        <v>64360</v>
      </c>
      <c r="V2610" s="2">
        <v>9823</v>
      </c>
      <c r="W2610" s="2">
        <v>1399</v>
      </c>
      <c r="X2610" s="2">
        <v>753</v>
      </c>
    </row>
    <row r="2611" spans="1:24" ht="16.5" customHeight="1" x14ac:dyDescent="0.25">
      <c r="A2611" s="1" t="s">
        <v>895</v>
      </c>
      <c r="B2611" s="4" t="s">
        <v>856</v>
      </c>
      <c r="C2611" s="4"/>
      <c r="D2611" s="2"/>
      <c r="E2611" s="2"/>
      <c r="F2611" s="2">
        <v>430</v>
      </c>
      <c r="G2611" s="2"/>
      <c r="H2611" s="2">
        <v>3210</v>
      </c>
      <c r="I2611" s="2">
        <v>1504</v>
      </c>
      <c r="J2611" s="2"/>
      <c r="K2611" s="2"/>
      <c r="L2611" s="2">
        <v>43198</v>
      </c>
      <c r="M2611" s="2">
        <v>33739</v>
      </c>
      <c r="N2611" s="2">
        <v>110218</v>
      </c>
      <c r="O2611" s="2">
        <v>47702</v>
      </c>
      <c r="P2611" s="2">
        <v>53079</v>
      </c>
      <c r="Q2611" s="2">
        <v>26095</v>
      </c>
      <c r="R2611" s="2">
        <v>125680</v>
      </c>
      <c r="S2611" s="2">
        <v>61708</v>
      </c>
      <c r="T2611" s="2">
        <v>38906</v>
      </c>
      <c r="U2611" s="2">
        <v>70679</v>
      </c>
      <c r="V2611" s="2">
        <v>40064</v>
      </c>
      <c r="W2611" s="2">
        <v>32427</v>
      </c>
      <c r="X2611" s="2">
        <v>70298</v>
      </c>
    </row>
    <row r="2612" spans="1:24" ht="16.5" customHeight="1" x14ac:dyDescent="0.25">
      <c r="A2612" s="1" t="s">
        <v>895</v>
      </c>
      <c r="B2612" s="4" t="s">
        <v>2397</v>
      </c>
      <c r="C2612" s="4"/>
      <c r="D2612" s="2"/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  <c r="V2612" s="51">
        <v>4301</v>
      </c>
      <c r="W2612" s="51"/>
      <c r="X2612" s="51"/>
    </row>
    <row r="2613" spans="1:24" ht="16.5" customHeight="1" x14ac:dyDescent="0.25">
      <c r="A2613" s="1" t="s">
        <v>895</v>
      </c>
      <c r="B2613" s="4" t="s">
        <v>2398</v>
      </c>
      <c r="C2613" s="4"/>
      <c r="D2613" s="2"/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  <c r="V2613" s="51">
        <v>2790</v>
      </c>
      <c r="W2613" s="2">
        <v>2006</v>
      </c>
      <c r="X2613" s="2">
        <v>16327</v>
      </c>
    </row>
    <row r="2614" spans="1:24" ht="16.5" customHeight="1" x14ac:dyDescent="0.25">
      <c r="A2614" s="1" t="s">
        <v>895</v>
      </c>
      <c r="B2614" s="4" t="s">
        <v>2965</v>
      </c>
      <c r="C2614" s="4"/>
      <c r="D2614" s="2"/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  <c r="S2614" s="2"/>
      <c r="T2614" s="2"/>
      <c r="U2614" s="2"/>
      <c r="V2614" s="51"/>
      <c r="W2614" s="2"/>
      <c r="X2614" s="2">
        <v>15</v>
      </c>
    </row>
    <row r="2615" spans="1:24" ht="16.5" customHeight="1" x14ac:dyDescent="0.25">
      <c r="A2615" s="1" t="s">
        <v>895</v>
      </c>
      <c r="B2615" s="4" t="s">
        <v>2759</v>
      </c>
      <c r="C2615" s="4"/>
      <c r="D2615" s="2"/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  <c r="V2615" s="51"/>
      <c r="W2615" s="2">
        <v>1274</v>
      </c>
      <c r="X2615" s="2"/>
    </row>
    <row r="2616" spans="1:24" ht="16.5" customHeight="1" x14ac:dyDescent="0.25">
      <c r="A2616" s="1" t="s">
        <v>895</v>
      </c>
      <c r="B2616" s="4" t="s">
        <v>2399</v>
      </c>
      <c r="C2616" s="4"/>
      <c r="D2616" s="2"/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  <c r="V2616" s="51">
        <v>3</v>
      </c>
      <c r="W2616" s="51"/>
      <c r="X2616" s="51"/>
    </row>
    <row r="2617" spans="1:24" ht="16.5" customHeight="1" x14ac:dyDescent="0.25">
      <c r="A2617" s="1" t="s">
        <v>895</v>
      </c>
      <c r="B2617" s="4" t="s">
        <v>2400</v>
      </c>
      <c r="C2617" s="4"/>
      <c r="D2617" s="2"/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  <c r="V2617" s="51">
        <v>3</v>
      </c>
      <c r="W2617" s="51"/>
      <c r="X2617" s="51"/>
    </row>
    <row r="2618" spans="1:24" ht="16.5" customHeight="1" x14ac:dyDescent="0.25">
      <c r="A2618" s="1" t="s">
        <v>895</v>
      </c>
      <c r="B2618" s="4" t="s">
        <v>2401</v>
      </c>
      <c r="C2618" s="4"/>
      <c r="D2618" s="2"/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  <c r="V2618" s="51">
        <v>89</v>
      </c>
      <c r="W2618" s="51"/>
      <c r="X2618" s="51"/>
    </row>
    <row r="2619" spans="1:24" ht="16.5" customHeight="1" x14ac:dyDescent="0.25">
      <c r="A2619" s="1" t="s">
        <v>895</v>
      </c>
      <c r="B2619" s="4" t="s">
        <v>2402</v>
      </c>
      <c r="C2619" s="4"/>
      <c r="D2619" s="2"/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  <c r="V2619" s="51">
        <v>5</v>
      </c>
      <c r="W2619" s="51"/>
      <c r="X2619" s="51"/>
    </row>
    <row r="2620" spans="1:24" ht="16.5" customHeight="1" x14ac:dyDescent="0.25">
      <c r="A2620" s="1" t="s">
        <v>895</v>
      </c>
      <c r="B2620" s="4" t="s">
        <v>2403</v>
      </c>
      <c r="C2620" s="4"/>
      <c r="D2620" s="2"/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  <c r="V2620" s="51">
        <v>5</v>
      </c>
      <c r="W2620" s="51"/>
      <c r="X2620" s="51"/>
    </row>
    <row r="2621" spans="1:24" ht="16.5" customHeight="1" x14ac:dyDescent="0.25">
      <c r="A2621" s="1" t="s">
        <v>895</v>
      </c>
      <c r="B2621" s="4" t="s">
        <v>2404</v>
      </c>
      <c r="C2621" s="4"/>
      <c r="D2621" s="2"/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  <c r="V2621" s="51">
        <v>95</v>
      </c>
      <c r="W2621" s="51"/>
      <c r="X2621" s="51"/>
    </row>
    <row r="2622" spans="1:24" ht="16.5" customHeight="1" x14ac:dyDescent="0.25">
      <c r="A2622" s="1" t="s">
        <v>895</v>
      </c>
      <c r="B2622" s="4" t="s">
        <v>2405</v>
      </c>
      <c r="C2622" s="4"/>
      <c r="D2622" s="2"/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  <c r="V2622" s="51">
        <v>53</v>
      </c>
      <c r="W2622" s="51"/>
      <c r="X2622" s="51"/>
    </row>
    <row r="2623" spans="1:24" ht="16.5" customHeight="1" x14ac:dyDescent="0.25">
      <c r="A2623" s="1" t="s">
        <v>895</v>
      </c>
      <c r="B2623" s="4" t="s">
        <v>2406</v>
      </c>
      <c r="C2623" s="4"/>
      <c r="D2623" s="2"/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  <c r="V2623" s="51">
        <v>76</v>
      </c>
      <c r="W2623" s="51"/>
      <c r="X2623" s="51"/>
    </row>
    <row r="2624" spans="1:24" ht="16.5" customHeight="1" x14ac:dyDescent="0.25">
      <c r="A2624" s="1" t="s">
        <v>895</v>
      </c>
      <c r="B2624" s="4" t="s">
        <v>2952</v>
      </c>
      <c r="C2624" s="4"/>
      <c r="D2624" s="2"/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  <c r="V2624" s="51"/>
      <c r="W2624" s="51"/>
      <c r="X2624" s="51">
        <v>2611</v>
      </c>
    </row>
    <row r="2625" spans="1:24" ht="16.5" customHeight="1" x14ac:dyDescent="0.25">
      <c r="A2625" s="3" t="s">
        <v>895</v>
      </c>
      <c r="B2625" s="4" t="s">
        <v>857</v>
      </c>
      <c r="C2625" s="5"/>
      <c r="D2625" s="10">
        <v>223200</v>
      </c>
      <c r="E2625" s="10"/>
      <c r="F2625" s="10"/>
      <c r="G2625" s="10">
        <v>19000</v>
      </c>
      <c r="H2625" s="10">
        <v>15108</v>
      </c>
      <c r="I2625" s="10">
        <v>57819</v>
      </c>
      <c r="J2625" s="10">
        <v>749043</v>
      </c>
      <c r="K2625" s="10">
        <v>248959</v>
      </c>
      <c r="L2625" s="10">
        <v>258317</v>
      </c>
      <c r="M2625" s="10">
        <v>444394</v>
      </c>
      <c r="N2625" s="10">
        <v>1344804</v>
      </c>
      <c r="O2625" s="10">
        <v>869102</v>
      </c>
      <c r="P2625" s="10">
        <v>711727</v>
      </c>
      <c r="Q2625" s="10">
        <v>0</v>
      </c>
      <c r="R2625" s="10">
        <v>262659</v>
      </c>
      <c r="S2625" s="10">
        <v>147128</v>
      </c>
      <c r="T2625" s="10">
        <v>281198</v>
      </c>
      <c r="U2625" s="10">
        <v>394999</v>
      </c>
      <c r="V2625" s="10">
        <v>432118</v>
      </c>
      <c r="W2625" s="10">
        <v>446385</v>
      </c>
      <c r="X2625" s="10">
        <v>932640</v>
      </c>
    </row>
    <row r="2626" spans="1:24" ht="16.5" customHeight="1" x14ac:dyDescent="0.25">
      <c r="A2626" s="3" t="s">
        <v>895</v>
      </c>
      <c r="B2626" s="4" t="s">
        <v>2960</v>
      </c>
      <c r="C2626" s="5"/>
      <c r="D2626" s="10"/>
      <c r="E2626" s="10"/>
      <c r="F2626" s="10"/>
      <c r="G2626" s="10"/>
      <c r="H2626" s="10"/>
      <c r="I2626" s="10"/>
      <c r="J2626" s="10"/>
      <c r="K2626" s="10"/>
      <c r="L2626" s="10"/>
      <c r="M2626" s="10"/>
      <c r="N2626" s="10"/>
      <c r="O2626" s="10"/>
      <c r="P2626" s="10"/>
      <c r="Q2626" s="10"/>
      <c r="R2626" s="10"/>
      <c r="S2626" s="10"/>
      <c r="T2626" s="10"/>
      <c r="U2626" s="10"/>
      <c r="V2626" s="10"/>
      <c r="W2626" s="10"/>
      <c r="X2626" s="10">
        <v>536</v>
      </c>
    </row>
    <row r="2627" spans="1:24" ht="16.5" customHeight="1" x14ac:dyDescent="0.25">
      <c r="A2627" s="3" t="s">
        <v>895</v>
      </c>
      <c r="B2627" s="5" t="s">
        <v>2407</v>
      </c>
      <c r="C2627" s="4"/>
      <c r="D2627" s="2"/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  <c r="V2627" s="10">
        <v>18017</v>
      </c>
      <c r="W2627" s="10">
        <v>2581</v>
      </c>
      <c r="X2627" s="10">
        <v>19194</v>
      </c>
    </row>
    <row r="2628" spans="1:24" ht="16.5" customHeight="1" x14ac:dyDescent="0.25">
      <c r="A2628" s="3" t="s">
        <v>895</v>
      </c>
      <c r="B2628" s="5" t="s">
        <v>2949</v>
      </c>
      <c r="C2628" s="4"/>
      <c r="D2628" s="2"/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  <c r="V2628" s="10"/>
      <c r="W2628" s="10"/>
      <c r="X2628" s="10">
        <v>17602</v>
      </c>
    </row>
    <row r="2629" spans="1:24" ht="16.5" customHeight="1" x14ac:dyDescent="0.25">
      <c r="A2629" s="1" t="s">
        <v>895</v>
      </c>
      <c r="B2629" s="4" t="s">
        <v>2408</v>
      </c>
      <c r="C2629" s="4"/>
      <c r="D2629" s="2"/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  <c r="V2629" s="10">
        <v>5958</v>
      </c>
      <c r="W2629" s="10">
        <v>1050</v>
      </c>
      <c r="X2629" s="10"/>
    </row>
    <row r="2630" spans="1:24" ht="16.5" customHeight="1" x14ac:dyDescent="0.25">
      <c r="A2630" s="1" t="s">
        <v>895</v>
      </c>
      <c r="B2630" s="4" t="s">
        <v>858</v>
      </c>
      <c r="C2630" s="4"/>
      <c r="D2630" s="2"/>
      <c r="E2630" s="2"/>
      <c r="F2630" s="2"/>
      <c r="G2630" s="2"/>
      <c r="H2630" s="2"/>
      <c r="I2630" s="2"/>
      <c r="J2630" s="2"/>
      <c r="K2630" s="2">
        <v>1836</v>
      </c>
      <c r="L2630" s="2">
        <v>47345</v>
      </c>
      <c r="M2630" s="2">
        <v>16334</v>
      </c>
      <c r="N2630" s="2">
        <v>67141</v>
      </c>
      <c r="O2630" s="2">
        <v>15494</v>
      </c>
      <c r="P2630" s="2">
        <v>6260</v>
      </c>
      <c r="Q2630" s="2">
        <v>0</v>
      </c>
      <c r="R2630" s="2">
        <v>42171</v>
      </c>
      <c r="S2630" s="2">
        <v>13727</v>
      </c>
      <c r="T2630" s="2">
        <v>8500</v>
      </c>
      <c r="U2630" s="2">
        <v>469</v>
      </c>
      <c r="V2630" s="2"/>
      <c r="W2630" s="2"/>
      <c r="X2630" s="2">
        <v>771</v>
      </c>
    </row>
    <row r="2631" spans="1:24" ht="16.5" customHeight="1" x14ac:dyDescent="0.25">
      <c r="A2631" s="1" t="s">
        <v>895</v>
      </c>
      <c r="B2631" s="4" t="s">
        <v>859</v>
      </c>
      <c r="C2631" s="4"/>
      <c r="D2631" s="2"/>
      <c r="E2631" s="2"/>
      <c r="F2631" s="2"/>
      <c r="G2631" s="2"/>
      <c r="H2631" s="2"/>
      <c r="I2631" s="2"/>
      <c r="J2631" s="2"/>
      <c r="K2631" s="2"/>
      <c r="L2631" s="2"/>
      <c r="M2631" s="2"/>
      <c r="N2631" s="2">
        <v>21355</v>
      </c>
      <c r="O2631" s="2"/>
      <c r="P2631" s="2">
        <v>79872</v>
      </c>
      <c r="Q2631" s="2">
        <v>26804</v>
      </c>
      <c r="R2631" s="2">
        <v>4401</v>
      </c>
      <c r="S2631" s="2">
        <v>3121</v>
      </c>
      <c r="T2631" s="2">
        <v>298</v>
      </c>
      <c r="U2631" s="2">
        <v>43958</v>
      </c>
      <c r="V2631" s="2"/>
      <c r="W2631" s="2">
        <v>29717</v>
      </c>
      <c r="X2631" s="2">
        <v>14453</v>
      </c>
    </row>
    <row r="2632" spans="1:24" ht="16.5" customHeight="1" x14ac:dyDescent="0.25">
      <c r="A2632" s="1" t="s">
        <v>895</v>
      </c>
      <c r="B2632" s="4" t="s">
        <v>860</v>
      </c>
      <c r="C2632" s="4"/>
      <c r="D2632" s="2"/>
      <c r="E2632" s="2"/>
      <c r="F2632" s="2"/>
      <c r="G2632" s="2"/>
      <c r="H2632" s="2"/>
      <c r="I2632" s="2"/>
      <c r="J2632" s="2"/>
      <c r="K2632" s="2"/>
      <c r="L2632" s="2"/>
      <c r="M2632" s="2"/>
      <c r="N2632" s="2">
        <v>1554</v>
      </c>
      <c r="O2632" s="2"/>
      <c r="P2632" s="2"/>
      <c r="Q2632" s="2">
        <v>0</v>
      </c>
      <c r="R2632" s="2"/>
      <c r="S2632" s="2"/>
      <c r="T2632" s="2"/>
      <c r="U2632" s="2"/>
      <c r="V2632" s="2"/>
      <c r="W2632" s="2"/>
      <c r="X2632" s="2"/>
    </row>
    <row r="2633" spans="1:24" ht="16.5" customHeight="1" x14ac:dyDescent="0.25">
      <c r="A2633" s="1" t="s">
        <v>895</v>
      </c>
      <c r="B2633" s="4" t="s">
        <v>861</v>
      </c>
      <c r="C2633" s="4"/>
      <c r="D2633" s="2">
        <v>1150750</v>
      </c>
      <c r="E2633" s="2">
        <v>180295</v>
      </c>
      <c r="F2633" s="2">
        <v>248800</v>
      </c>
      <c r="G2633" s="2">
        <v>181525</v>
      </c>
      <c r="H2633" s="2">
        <v>540761</v>
      </c>
      <c r="I2633" s="2">
        <v>1228626</v>
      </c>
      <c r="J2633" s="2">
        <v>1012911</v>
      </c>
      <c r="K2633" s="2">
        <v>463950</v>
      </c>
      <c r="L2633" s="2">
        <v>295459</v>
      </c>
      <c r="M2633" s="2">
        <v>171506</v>
      </c>
      <c r="N2633" s="2">
        <v>1425374</v>
      </c>
      <c r="O2633" s="2">
        <v>1562404</v>
      </c>
      <c r="P2633" s="2">
        <v>1200846</v>
      </c>
      <c r="Q2633" s="2">
        <v>88000</v>
      </c>
      <c r="R2633" s="2">
        <v>707190</v>
      </c>
      <c r="S2633" s="2">
        <v>889829</v>
      </c>
      <c r="T2633" s="2">
        <v>993189</v>
      </c>
      <c r="U2633" s="2">
        <v>1052319</v>
      </c>
      <c r="V2633" s="2">
        <v>635981</v>
      </c>
      <c r="W2633" s="2">
        <v>674001</v>
      </c>
      <c r="X2633" s="2">
        <v>1144079</v>
      </c>
    </row>
    <row r="2634" spans="1:24" ht="16.5" customHeight="1" x14ac:dyDescent="0.25">
      <c r="A2634" s="1" t="s">
        <v>895</v>
      </c>
      <c r="B2634" s="5" t="s">
        <v>2409</v>
      </c>
      <c r="C2634" s="4"/>
      <c r="D2634" s="2"/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  <c r="V2634" s="51">
        <v>1613</v>
      </c>
      <c r="W2634" s="2">
        <v>3466</v>
      </c>
      <c r="X2634" s="2">
        <v>8382</v>
      </c>
    </row>
    <row r="2635" spans="1:24" ht="16.5" customHeight="1" x14ac:dyDescent="0.25">
      <c r="A2635" s="1" t="s">
        <v>895</v>
      </c>
      <c r="B2635" s="4" t="s">
        <v>2410</v>
      </c>
      <c r="C2635" s="4"/>
      <c r="D2635" s="2"/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  <c r="V2635" s="51">
        <v>1248</v>
      </c>
      <c r="W2635" s="2">
        <v>1</v>
      </c>
      <c r="X2635" s="2"/>
    </row>
    <row r="2636" spans="1:24" ht="16.5" customHeight="1" x14ac:dyDescent="0.25">
      <c r="A2636" s="1" t="s">
        <v>895</v>
      </c>
      <c r="B2636" s="4" t="s">
        <v>2411</v>
      </c>
      <c r="C2636" s="4"/>
      <c r="D2636" s="2"/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  <c r="V2636" s="51">
        <v>1579</v>
      </c>
      <c r="W2636" s="2">
        <v>2830</v>
      </c>
      <c r="X2636" s="2">
        <v>8432</v>
      </c>
    </row>
    <row r="2637" spans="1:24" ht="16.5" customHeight="1" x14ac:dyDescent="0.25">
      <c r="A2637" s="1" t="s">
        <v>895</v>
      </c>
      <c r="B2637" s="4" t="s">
        <v>2412</v>
      </c>
      <c r="C2637" s="4"/>
      <c r="D2637" s="2"/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  <c r="V2637" s="51">
        <v>3772</v>
      </c>
      <c r="W2637" s="2">
        <v>284</v>
      </c>
      <c r="X2637" s="2"/>
    </row>
    <row r="2638" spans="1:24" ht="16.5" customHeight="1" x14ac:dyDescent="0.25">
      <c r="A2638" s="1" t="s">
        <v>895</v>
      </c>
      <c r="B2638" s="4" t="s">
        <v>2413</v>
      </c>
      <c r="C2638" s="4"/>
      <c r="D2638" s="2"/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  <c r="V2638" s="51">
        <v>2684</v>
      </c>
      <c r="W2638" s="2">
        <v>600</v>
      </c>
      <c r="X2638" s="2"/>
    </row>
    <row r="2639" spans="1:24" ht="16.5" customHeight="1" x14ac:dyDescent="0.25">
      <c r="A2639" s="1" t="s">
        <v>895</v>
      </c>
      <c r="B2639" s="4" t="s">
        <v>2414</v>
      </c>
      <c r="C2639" s="4"/>
      <c r="D2639" s="2"/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  <c r="V2639" s="51">
        <v>2000</v>
      </c>
      <c r="W2639" s="2">
        <v>2000</v>
      </c>
      <c r="X2639" s="2"/>
    </row>
    <row r="2640" spans="1:24" ht="16.5" customHeight="1" x14ac:dyDescent="0.25">
      <c r="A2640" s="1" t="s">
        <v>895</v>
      </c>
      <c r="B2640" s="4" t="s">
        <v>898</v>
      </c>
      <c r="C2640" s="4"/>
      <c r="D2640" s="2"/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>
        <v>300</v>
      </c>
      <c r="P2640" s="2">
        <v>13241</v>
      </c>
      <c r="Q2640" s="2">
        <v>20530</v>
      </c>
      <c r="R2640" s="2">
        <v>5025</v>
      </c>
      <c r="S2640" s="2">
        <v>6582</v>
      </c>
      <c r="T2640" s="2">
        <v>1273</v>
      </c>
      <c r="U2640" s="2"/>
      <c r="V2640" s="2">
        <v>62282</v>
      </c>
      <c r="W2640" s="2">
        <v>78339</v>
      </c>
      <c r="X2640" s="2">
        <v>46516</v>
      </c>
    </row>
    <row r="2641" spans="1:24" ht="16.5" customHeight="1" x14ac:dyDescent="0.25">
      <c r="A2641" s="1" t="s">
        <v>895</v>
      </c>
      <c r="B2641" s="4" t="s">
        <v>862</v>
      </c>
      <c r="C2641" s="4"/>
      <c r="D2641" s="2"/>
      <c r="E2641" s="2"/>
      <c r="F2641" s="2"/>
      <c r="G2641" s="2"/>
      <c r="H2641" s="2"/>
      <c r="I2641" s="2"/>
      <c r="J2641" s="2"/>
      <c r="K2641" s="2"/>
      <c r="L2641" s="2"/>
      <c r="M2641" s="2">
        <v>4000</v>
      </c>
      <c r="N2641" s="2">
        <v>4000</v>
      </c>
      <c r="O2641" s="2">
        <v>31332</v>
      </c>
      <c r="P2641" s="2">
        <v>79100</v>
      </c>
      <c r="Q2641" s="2">
        <v>0</v>
      </c>
      <c r="R2641" s="2">
        <v>36416</v>
      </c>
      <c r="S2641" s="2">
        <v>29577</v>
      </c>
      <c r="T2641" s="2">
        <v>7100</v>
      </c>
      <c r="U2641" s="2">
        <v>45537</v>
      </c>
      <c r="V2641" s="2"/>
      <c r="W2641" s="2">
        <v>1633</v>
      </c>
      <c r="X2641" s="10"/>
    </row>
    <row r="2642" spans="1:24" ht="16.5" customHeight="1" x14ac:dyDescent="0.25">
      <c r="A2642" s="1" t="s">
        <v>895</v>
      </c>
      <c r="B2642" s="4" t="s">
        <v>863</v>
      </c>
      <c r="C2642" s="4"/>
      <c r="D2642" s="2"/>
      <c r="E2642" s="2"/>
      <c r="F2642" s="2"/>
      <c r="G2642" s="2"/>
      <c r="H2642" s="2"/>
      <c r="I2642" s="2"/>
      <c r="J2642" s="2"/>
      <c r="K2642" s="2"/>
      <c r="L2642" s="2"/>
      <c r="M2642" s="2">
        <v>2194</v>
      </c>
      <c r="N2642" s="2">
        <v>350</v>
      </c>
      <c r="O2642" s="2"/>
      <c r="P2642" s="2"/>
      <c r="Q2642" s="2">
        <v>0</v>
      </c>
      <c r="R2642" s="2">
        <v>10677</v>
      </c>
      <c r="S2642" s="2">
        <v>272</v>
      </c>
      <c r="T2642" s="2">
        <v>50</v>
      </c>
      <c r="U2642" s="2">
        <v>565</v>
      </c>
      <c r="V2642" s="2">
        <v>150</v>
      </c>
      <c r="W2642" s="2"/>
      <c r="X2642" s="10"/>
    </row>
    <row r="2643" spans="1:24" ht="16.5" customHeight="1" x14ac:dyDescent="0.25">
      <c r="A2643" s="1" t="s">
        <v>895</v>
      </c>
      <c r="B2643" s="3" t="s">
        <v>2945</v>
      </c>
      <c r="C2643" s="4"/>
      <c r="D2643" s="2"/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  <c r="V2643" s="2"/>
      <c r="W2643" s="2"/>
      <c r="X2643" s="10">
        <v>50</v>
      </c>
    </row>
    <row r="2644" spans="1:24" ht="16.5" customHeight="1" x14ac:dyDescent="0.25">
      <c r="A2644" s="1" t="s">
        <v>895</v>
      </c>
      <c r="B2644" s="4" t="s">
        <v>864</v>
      </c>
      <c r="C2644" s="4"/>
      <c r="D2644" s="2">
        <v>14500</v>
      </c>
      <c r="E2644" s="2">
        <v>9000</v>
      </c>
      <c r="F2644" s="2"/>
      <c r="G2644" s="2"/>
      <c r="H2644" s="2"/>
      <c r="I2644" s="2"/>
      <c r="J2644" s="2"/>
      <c r="K2644" s="2">
        <v>10208</v>
      </c>
      <c r="L2644" s="2">
        <v>12264</v>
      </c>
      <c r="M2644" s="2">
        <v>9273</v>
      </c>
      <c r="N2644" s="2">
        <v>67359</v>
      </c>
      <c r="O2644" s="2">
        <v>132832</v>
      </c>
      <c r="P2644" s="2">
        <v>141447</v>
      </c>
      <c r="Q2644" s="2">
        <v>45766</v>
      </c>
      <c r="R2644" s="2">
        <v>82723</v>
      </c>
      <c r="S2644" s="2">
        <v>74769</v>
      </c>
      <c r="T2644" s="2">
        <v>111274</v>
      </c>
      <c r="U2644" s="2">
        <v>26738</v>
      </c>
      <c r="V2644" s="2">
        <v>32843</v>
      </c>
      <c r="W2644" s="2">
        <v>5050</v>
      </c>
      <c r="X2644" s="10">
        <v>4642</v>
      </c>
    </row>
    <row r="2645" spans="1:24" ht="16.5" customHeight="1" x14ac:dyDescent="0.25">
      <c r="A2645" s="1" t="s">
        <v>895</v>
      </c>
      <c r="B2645" s="4" t="s">
        <v>865</v>
      </c>
      <c r="C2645" s="4"/>
      <c r="D2645" s="2">
        <v>12000</v>
      </c>
      <c r="E2645" s="2">
        <v>11200</v>
      </c>
      <c r="F2645" s="2"/>
      <c r="G2645" s="2"/>
      <c r="H2645" s="2">
        <v>842</v>
      </c>
      <c r="I2645" s="2">
        <v>3000</v>
      </c>
      <c r="J2645" s="2"/>
      <c r="K2645" s="2">
        <v>12052</v>
      </c>
      <c r="L2645" s="2">
        <v>5000</v>
      </c>
      <c r="M2645" s="2">
        <v>5583</v>
      </c>
      <c r="N2645" s="2">
        <v>2500</v>
      </c>
      <c r="O2645" s="2">
        <v>51440</v>
      </c>
      <c r="P2645" s="2">
        <v>54917</v>
      </c>
      <c r="Q2645" s="2">
        <v>5</v>
      </c>
      <c r="R2645" s="2">
        <v>57228</v>
      </c>
      <c r="S2645" s="2">
        <v>28489</v>
      </c>
      <c r="T2645" s="2">
        <v>33531</v>
      </c>
      <c r="U2645" s="2">
        <v>4000</v>
      </c>
      <c r="V2645" s="2">
        <v>1100</v>
      </c>
      <c r="W2645" s="2">
        <v>11903</v>
      </c>
      <c r="X2645" s="10">
        <v>2000</v>
      </c>
    </row>
    <row r="2646" spans="1:24" s="43" customFormat="1" ht="16.5" customHeight="1" x14ac:dyDescent="0.25">
      <c r="A2646" s="3" t="s">
        <v>895</v>
      </c>
      <c r="B2646" s="5" t="s">
        <v>1666</v>
      </c>
      <c r="C2646" s="5"/>
      <c r="D2646" s="10"/>
      <c r="E2646" s="10"/>
      <c r="F2646" s="10"/>
      <c r="G2646" s="10"/>
      <c r="H2646" s="10"/>
      <c r="I2646" s="10"/>
      <c r="J2646" s="10"/>
      <c r="K2646" s="10"/>
      <c r="L2646" s="10"/>
      <c r="M2646" s="10"/>
      <c r="N2646" s="10"/>
      <c r="O2646" s="10"/>
      <c r="P2646" s="10"/>
      <c r="Q2646" s="10"/>
      <c r="R2646" s="10"/>
      <c r="S2646" s="10"/>
      <c r="T2646" s="10"/>
      <c r="U2646" s="10">
        <v>2000</v>
      </c>
      <c r="V2646" s="10"/>
      <c r="W2646" s="10"/>
      <c r="X2646" s="10">
        <v>1000</v>
      </c>
    </row>
    <row r="2647" spans="1:24" ht="16.5" customHeight="1" x14ac:dyDescent="0.25">
      <c r="A2647" s="1" t="s">
        <v>895</v>
      </c>
      <c r="B2647" s="4" t="s">
        <v>1667</v>
      </c>
      <c r="C2647" s="4"/>
      <c r="D2647" s="2"/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>
        <v>110</v>
      </c>
      <c r="V2647" s="2">
        <v>300</v>
      </c>
      <c r="W2647" s="2">
        <v>450</v>
      </c>
      <c r="X2647" s="10">
        <v>130</v>
      </c>
    </row>
    <row r="2648" spans="1:24" ht="16.5" customHeight="1" x14ac:dyDescent="0.25">
      <c r="A2648" s="1" t="s">
        <v>895</v>
      </c>
      <c r="B2648" s="4" t="s">
        <v>866</v>
      </c>
      <c r="C2648" s="4"/>
      <c r="D2648" s="2">
        <v>18000</v>
      </c>
      <c r="E2648" s="2">
        <v>17850</v>
      </c>
      <c r="F2648" s="2">
        <v>7500</v>
      </c>
      <c r="G2648" s="2">
        <v>4000</v>
      </c>
      <c r="H2648" s="2">
        <v>3000</v>
      </c>
      <c r="I2648" s="2">
        <f>10000+5000</f>
        <v>15000</v>
      </c>
      <c r="J2648" s="2">
        <v>12270</v>
      </c>
      <c r="K2648" s="2">
        <v>28749</v>
      </c>
      <c r="L2648" s="2">
        <v>21850</v>
      </c>
      <c r="M2648" s="2">
        <v>23892</v>
      </c>
      <c r="N2648" s="2">
        <v>6500</v>
      </c>
      <c r="O2648" s="2">
        <v>95263</v>
      </c>
      <c r="P2648" s="2">
        <v>120062</v>
      </c>
      <c r="Q2648" s="2">
        <v>3005</v>
      </c>
      <c r="R2648" s="2">
        <v>42225</v>
      </c>
      <c r="S2648" s="2">
        <v>116167</v>
      </c>
      <c r="T2648" s="2">
        <v>101007</v>
      </c>
      <c r="U2648" s="2">
        <v>71468</v>
      </c>
      <c r="V2648" s="2">
        <v>27329</v>
      </c>
      <c r="W2648" s="2">
        <v>39637</v>
      </c>
      <c r="X2648" s="10">
        <v>3460</v>
      </c>
    </row>
    <row r="2649" spans="1:24" ht="16.5" customHeight="1" x14ac:dyDescent="0.25">
      <c r="A2649" s="1" t="s">
        <v>895</v>
      </c>
      <c r="B2649" s="4" t="s">
        <v>2415</v>
      </c>
      <c r="C2649" s="4"/>
      <c r="D2649" s="2"/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  <c r="V2649" s="51">
        <v>55824</v>
      </c>
      <c r="W2649" s="2">
        <v>12093</v>
      </c>
      <c r="X2649" s="10"/>
    </row>
    <row r="2650" spans="1:24" ht="16.5" customHeight="1" x14ac:dyDescent="0.25">
      <c r="A2650" s="1" t="s">
        <v>895</v>
      </c>
      <c r="B2650" s="3" t="s">
        <v>2940</v>
      </c>
      <c r="C2650" s="4"/>
      <c r="D2650" s="2"/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  <c r="V2650" s="2"/>
      <c r="W2650" s="2"/>
      <c r="X2650" s="10">
        <v>7615</v>
      </c>
    </row>
    <row r="2651" spans="1:24" ht="16.5" customHeight="1" x14ac:dyDescent="0.25">
      <c r="A2651" s="1" t="s">
        <v>895</v>
      </c>
      <c r="B2651" s="4" t="s">
        <v>867</v>
      </c>
      <c r="C2651" s="4"/>
      <c r="D2651" s="2">
        <v>13584</v>
      </c>
      <c r="E2651" s="2"/>
      <c r="F2651" s="2"/>
      <c r="G2651" s="2"/>
      <c r="H2651" s="2">
        <v>10663</v>
      </c>
      <c r="I2651" s="2"/>
      <c r="J2651" s="2">
        <v>61200</v>
      </c>
      <c r="K2651" s="2">
        <v>44018</v>
      </c>
      <c r="L2651" s="2">
        <v>63766</v>
      </c>
      <c r="M2651" s="2">
        <v>45617</v>
      </c>
      <c r="N2651" s="2">
        <v>87498</v>
      </c>
      <c r="O2651" s="2">
        <v>56336</v>
      </c>
      <c r="P2651" s="2">
        <v>38513</v>
      </c>
      <c r="Q2651" s="2">
        <v>0</v>
      </c>
      <c r="R2651" s="2">
        <v>50500</v>
      </c>
      <c r="S2651" s="2">
        <v>29681</v>
      </c>
      <c r="T2651" s="2">
        <v>18355</v>
      </c>
      <c r="U2651" s="2">
        <v>15660</v>
      </c>
      <c r="V2651" s="2">
        <v>24917</v>
      </c>
      <c r="W2651" s="2">
        <v>12925</v>
      </c>
      <c r="X2651" s="10">
        <v>5123</v>
      </c>
    </row>
    <row r="2652" spans="1:24" ht="16.5" customHeight="1" x14ac:dyDescent="0.25">
      <c r="A2652" s="1" t="s">
        <v>895</v>
      </c>
      <c r="B2652" s="4" t="s">
        <v>2416</v>
      </c>
      <c r="C2652" s="4"/>
      <c r="D2652" s="2"/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  <c r="V2652" s="51">
        <v>1469</v>
      </c>
      <c r="W2652" s="2">
        <v>2043</v>
      </c>
      <c r="X2652" s="10">
        <v>745</v>
      </c>
    </row>
    <row r="2653" spans="1:24" s="43" customFormat="1" ht="16.5" customHeight="1" x14ac:dyDescent="0.25">
      <c r="A2653" s="3" t="s">
        <v>895</v>
      </c>
      <c r="B2653" s="5" t="s">
        <v>1512</v>
      </c>
      <c r="C2653" s="5"/>
      <c r="D2653" s="10"/>
      <c r="E2653" s="10"/>
      <c r="F2653" s="10"/>
      <c r="G2653" s="10"/>
      <c r="H2653" s="10"/>
      <c r="I2653" s="10"/>
      <c r="J2653" s="10"/>
      <c r="K2653" s="10"/>
      <c r="L2653" s="10"/>
      <c r="M2653" s="10"/>
      <c r="N2653" s="10"/>
      <c r="O2653" s="10"/>
      <c r="P2653" s="10"/>
      <c r="Q2653" s="10"/>
      <c r="R2653" s="10"/>
      <c r="S2653" s="10"/>
      <c r="T2653" s="10">
        <v>778</v>
      </c>
      <c r="U2653" s="10"/>
      <c r="V2653" s="10"/>
      <c r="W2653" s="10"/>
      <c r="X2653" s="10"/>
    </row>
    <row r="2654" spans="1:24" s="43" customFormat="1" ht="16.5" customHeight="1" x14ac:dyDescent="0.25">
      <c r="A2654" s="3" t="s">
        <v>895</v>
      </c>
      <c r="B2654" s="5" t="s">
        <v>899</v>
      </c>
      <c r="C2654" s="5"/>
      <c r="D2654" s="10"/>
      <c r="E2654" s="10"/>
      <c r="F2654" s="10"/>
      <c r="G2654" s="10"/>
      <c r="H2654" s="10"/>
      <c r="I2654" s="10"/>
      <c r="J2654" s="10"/>
      <c r="K2654" s="10"/>
      <c r="L2654" s="10"/>
      <c r="M2654" s="10"/>
      <c r="N2654" s="10"/>
      <c r="O2654" s="10">
        <v>100</v>
      </c>
      <c r="P2654" s="10"/>
      <c r="Q2654" s="10">
        <v>0</v>
      </c>
      <c r="R2654" s="10"/>
      <c r="S2654" s="10">
        <v>36</v>
      </c>
      <c r="T2654" s="10"/>
      <c r="U2654" s="10"/>
      <c r="V2654" s="10"/>
      <c r="W2654" s="10"/>
      <c r="X2654" s="10"/>
    </row>
    <row r="2655" spans="1:24" ht="16.5" customHeight="1" x14ac:dyDescent="0.25">
      <c r="A2655" s="1" t="s">
        <v>895</v>
      </c>
      <c r="B2655" s="4" t="s">
        <v>2760</v>
      </c>
      <c r="C2655" s="4"/>
      <c r="D2655" s="2"/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  <c r="V2655" s="2"/>
      <c r="W2655" s="2">
        <v>5006</v>
      </c>
      <c r="X2655" s="2"/>
    </row>
    <row r="2656" spans="1:24" ht="16.5" customHeight="1" x14ac:dyDescent="0.25">
      <c r="A2656" s="1" t="s">
        <v>895</v>
      </c>
      <c r="B2656" s="4" t="s">
        <v>2417</v>
      </c>
      <c r="C2656" s="4"/>
      <c r="D2656" s="2"/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  <c r="V2656" s="51">
        <v>806</v>
      </c>
      <c r="W2656" s="51"/>
      <c r="X2656" s="51"/>
    </row>
    <row r="2657" spans="1:24" ht="16.5" customHeight="1" x14ac:dyDescent="0.25">
      <c r="A2657" s="1" t="s">
        <v>895</v>
      </c>
      <c r="B2657" s="4" t="s">
        <v>868</v>
      </c>
      <c r="C2657" s="4"/>
      <c r="D2657" s="2"/>
      <c r="E2657" s="2"/>
      <c r="F2657" s="2"/>
      <c r="G2657" s="2"/>
      <c r="H2657" s="2"/>
      <c r="I2657" s="2"/>
      <c r="J2657" s="2"/>
      <c r="K2657" s="2"/>
      <c r="L2657" s="2"/>
      <c r="M2657" s="2"/>
      <c r="N2657" s="2">
        <v>81</v>
      </c>
      <c r="O2657" s="2"/>
      <c r="P2657" s="2">
        <v>454</v>
      </c>
      <c r="Q2657" s="2">
        <v>0</v>
      </c>
      <c r="R2657" s="2"/>
      <c r="S2657" s="2">
        <v>3132</v>
      </c>
      <c r="T2657" s="2">
        <v>3303</v>
      </c>
      <c r="U2657" s="2"/>
      <c r="V2657" s="2"/>
      <c r="W2657" s="2"/>
      <c r="X2657" s="2"/>
    </row>
    <row r="2658" spans="1:24" ht="16.5" customHeight="1" x14ac:dyDescent="0.25">
      <c r="A2658" s="1" t="s">
        <v>895</v>
      </c>
      <c r="B2658" s="4" t="s">
        <v>2761</v>
      </c>
      <c r="C2658" s="4"/>
      <c r="D2658" s="2"/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  <c r="V2658" s="2"/>
      <c r="W2658" s="2">
        <v>1197</v>
      </c>
      <c r="X2658" s="2"/>
    </row>
    <row r="2659" spans="1:24" ht="16.5" customHeight="1" x14ac:dyDescent="0.25">
      <c r="A2659" s="1" t="s">
        <v>895</v>
      </c>
      <c r="B2659" s="4" t="s">
        <v>869</v>
      </c>
      <c r="C2659" s="4"/>
      <c r="D2659" s="2"/>
      <c r="E2659" s="2"/>
      <c r="F2659" s="2"/>
      <c r="G2659" s="2"/>
      <c r="H2659" s="2"/>
      <c r="I2659" s="2"/>
      <c r="J2659" s="2"/>
      <c r="K2659" s="2"/>
      <c r="L2659" s="2"/>
      <c r="M2659" s="2"/>
      <c r="N2659" s="2">
        <v>48</v>
      </c>
      <c r="O2659" s="2"/>
      <c r="P2659" s="2"/>
      <c r="Q2659" s="2">
        <v>0</v>
      </c>
      <c r="R2659" s="2"/>
      <c r="S2659" s="2"/>
      <c r="T2659" s="2"/>
      <c r="U2659" s="2"/>
      <c r="V2659" s="2"/>
      <c r="W2659" s="2"/>
      <c r="X2659" s="2"/>
    </row>
    <row r="2660" spans="1:24" ht="16.5" customHeight="1" x14ac:dyDescent="0.25">
      <c r="A2660" s="1" t="s">
        <v>895</v>
      </c>
      <c r="B2660" s="4" t="s">
        <v>10</v>
      </c>
      <c r="C2660" s="4"/>
      <c r="D2660" s="2">
        <v>121630</v>
      </c>
      <c r="E2660" s="2"/>
      <c r="F2660" s="2">
        <v>600</v>
      </c>
      <c r="G2660" s="2"/>
      <c r="H2660" s="2"/>
      <c r="I2660" s="2"/>
      <c r="J2660" s="2"/>
      <c r="K2660" s="2">
        <v>2000</v>
      </c>
      <c r="L2660" s="2">
        <v>29431</v>
      </c>
      <c r="M2660" s="2">
        <v>1430</v>
      </c>
      <c r="N2660" s="2">
        <v>59762</v>
      </c>
      <c r="O2660" s="2">
        <v>6948</v>
      </c>
      <c r="P2660" s="2">
        <f>3494+27+42465+25000+10000+27000+15</f>
        <v>108001</v>
      </c>
      <c r="Q2660" s="2">
        <v>0</v>
      </c>
      <c r="R2660" s="2">
        <v>232320</v>
      </c>
      <c r="S2660" s="2"/>
      <c r="T2660" s="2"/>
      <c r="U2660" s="2">
        <v>250</v>
      </c>
      <c r="V2660" s="2">
        <v>10000</v>
      </c>
      <c r="W2660" s="2">
        <v>500</v>
      </c>
      <c r="X2660" s="2"/>
    </row>
    <row r="2661" spans="1:24" ht="16.5" customHeight="1" x14ac:dyDescent="0.25">
      <c r="A2661" s="1" t="s">
        <v>895</v>
      </c>
      <c r="B2661" s="4" t="s">
        <v>1028</v>
      </c>
      <c r="C2661" s="4"/>
      <c r="D2661" s="2"/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>
        <v>15000</v>
      </c>
      <c r="Q2661" s="2">
        <v>10700</v>
      </c>
      <c r="R2661" s="2"/>
      <c r="S2661" s="2"/>
      <c r="T2661" s="2"/>
      <c r="U2661" s="2">
        <v>67000</v>
      </c>
      <c r="V2661" s="2">
        <v>1840</v>
      </c>
      <c r="W2661" s="2">
        <v>9250</v>
      </c>
      <c r="X2661" s="2">
        <v>2650</v>
      </c>
    </row>
    <row r="2662" spans="1:24" ht="16.5" customHeight="1" x14ac:dyDescent="0.25">
      <c r="A2662" s="1" t="s">
        <v>895</v>
      </c>
      <c r="B2662" s="4" t="s">
        <v>2966</v>
      </c>
      <c r="C2662" s="4"/>
      <c r="D2662" s="2"/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  <c r="V2662" s="2"/>
      <c r="W2662" s="2"/>
      <c r="X2662" s="2">
        <v>12</v>
      </c>
    </row>
    <row r="2663" spans="1:24" ht="16.5" customHeight="1" x14ac:dyDescent="0.25">
      <c r="A2663" s="1" t="s">
        <v>895</v>
      </c>
      <c r="B2663" s="4" t="s">
        <v>870</v>
      </c>
      <c r="C2663" s="4"/>
      <c r="D2663" s="2"/>
      <c r="E2663" s="2"/>
      <c r="F2663" s="2"/>
      <c r="G2663" s="2"/>
      <c r="H2663" s="2"/>
      <c r="I2663" s="2"/>
      <c r="J2663" s="2"/>
      <c r="K2663" s="2"/>
      <c r="L2663" s="2"/>
      <c r="M2663" s="2"/>
      <c r="N2663" s="2">
        <v>2000</v>
      </c>
      <c r="O2663" s="2"/>
      <c r="P2663" s="2"/>
      <c r="Q2663" s="2">
        <v>0</v>
      </c>
      <c r="R2663" s="2"/>
      <c r="S2663" s="2"/>
      <c r="T2663" s="2"/>
      <c r="U2663" s="2"/>
      <c r="V2663" s="2"/>
      <c r="W2663" s="2"/>
      <c r="X2663" s="2"/>
    </row>
    <row r="2664" spans="1:24" ht="16.5" customHeight="1" x14ac:dyDescent="0.25">
      <c r="A2664" s="1" t="s">
        <v>895</v>
      </c>
      <c r="B2664" s="4" t="s">
        <v>871</v>
      </c>
      <c r="C2664" s="4"/>
      <c r="D2664" s="2">
        <v>7000</v>
      </c>
      <c r="E2664" s="2">
        <v>10600</v>
      </c>
      <c r="F2664" s="2"/>
      <c r="G2664" s="2"/>
      <c r="H2664" s="2">
        <v>11708</v>
      </c>
      <c r="I2664" s="2">
        <v>4000</v>
      </c>
      <c r="J2664" s="2"/>
      <c r="K2664" s="2">
        <v>154287</v>
      </c>
      <c r="L2664" s="2">
        <v>77637</v>
      </c>
      <c r="M2664" s="2">
        <v>126658</v>
      </c>
      <c r="N2664" s="2">
        <v>156140</v>
      </c>
      <c r="O2664" s="2">
        <v>490681</v>
      </c>
      <c r="P2664" s="2">
        <v>352773</v>
      </c>
      <c r="Q2664" s="2">
        <v>35190</v>
      </c>
      <c r="R2664" s="2">
        <v>348969</v>
      </c>
      <c r="S2664" s="2">
        <v>247901</v>
      </c>
      <c r="T2664" s="2">
        <v>117320</v>
      </c>
      <c r="U2664" s="2">
        <v>53581</v>
      </c>
      <c r="V2664" s="2">
        <v>270142</v>
      </c>
      <c r="W2664" s="2">
        <v>132574</v>
      </c>
      <c r="X2664" s="2">
        <v>73751</v>
      </c>
    </row>
    <row r="2665" spans="1:24" ht="16.5" customHeight="1" x14ac:dyDescent="0.25">
      <c r="A2665" s="1" t="s">
        <v>895</v>
      </c>
      <c r="B2665" s="4" t="s">
        <v>900</v>
      </c>
      <c r="C2665" s="4"/>
      <c r="D2665" s="2"/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>
        <v>4482</v>
      </c>
      <c r="P2665" s="2"/>
      <c r="Q2665" s="2">
        <v>0</v>
      </c>
      <c r="R2665" s="2">
        <v>2966</v>
      </c>
      <c r="S2665" s="2"/>
      <c r="T2665" s="2"/>
      <c r="U2665" s="2"/>
      <c r="V2665" s="2"/>
      <c r="W2665" s="2"/>
      <c r="X2665" s="2"/>
    </row>
    <row r="2666" spans="1:24" ht="16.5" customHeight="1" x14ac:dyDescent="0.25">
      <c r="A2666" s="1" t="s">
        <v>895</v>
      </c>
      <c r="B2666" s="4" t="s">
        <v>872</v>
      </c>
      <c r="C2666" s="4"/>
      <c r="D2666" s="2"/>
      <c r="E2666" s="2"/>
      <c r="F2666" s="2"/>
      <c r="G2666" s="2"/>
      <c r="H2666" s="2">
        <v>3798</v>
      </c>
      <c r="I2666" s="2">
        <v>24706</v>
      </c>
      <c r="J2666" s="2">
        <v>36175</v>
      </c>
      <c r="K2666" s="2">
        <v>18799</v>
      </c>
      <c r="L2666" s="2">
        <v>60675</v>
      </c>
      <c r="M2666" s="2">
        <v>95385</v>
      </c>
      <c r="N2666" s="2">
        <v>48089</v>
      </c>
      <c r="O2666" s="2">
        <v>86974</v>
      </c>
      <c r="P2666" s="2">
        <v>40358</v>
      </c>
      <c r="Q2666" s="2">
        <v>42029</v>
      </c>
      <c r="R2666" s="2">
        <v>75112</v>
      </c>
      <c r="S2666" s="2">
        <v>61478</v>
      </c>
      <c r="T2666" s="2">
        <v>11087</v>
      </c>
      <c r="U2666" s="2">
        <v>5444</v>
      </c>
      <c r="V2666" s="2">
        <v>2791</v>
      </c>
      <c r="W2666" s="2">
        <v>4756</v>
      </c>
      <c r="X2666" s="2">
        <v>1126</v>
      </c>
    </row>
    <row r="2667" spans="1:24" ht="16.5" customHeight="1" x14ac:dyDescent="0.25">
      <c r="A2667" s="1" t="s">
        <v>895</v>
      </c>
      <c r="B2667" s="4" t="s">
        <v>873</v>
      </c>
      <c r="C2667" s="4"/>
      <c r="D2667" s="2">
        <v>19737</v>
      </c>
      <c r="E2667" s="2">
        <v>22050</v>
      </c>
      <c r="F2667" s="2">
        <v>9669</v>
      </c>
      <c r="G2667" s="2">
        <v>33310</v>
      </c>
      <c r="H2667" s="2">
        <v>17000</v>
      </c>
      <c r="I2667" s="2">
        <v>87793</v>
      </c>
      <c r="J2667" s="2">
        <v>211784</v>
      </c>
      <c r="K2667" s="2">
        <v>188573</v>
      </c>
      <c r="L2667" s="2">
        <v>162166</v>
      </c>
      <c r="M2667" s="2">
        <v>134676</v>
      </c>
      <c r="N2667" s="2">
        <v>407426</v>
      </c>
      <c r="O2667" s="2">
        <v>193932</v>
      </c>
      <c r="P2667" s="2">
        <v>195609</v>
      </c>
      <c r="Q2667" s="2">
        <v>96537</v>
      </c>
      <c r="R2667" s="2">
        <v>62647</v>
      </c>
      <c r="S2667" s="2">
        <v>119534</v>
      </c>
      <c r="T2667" s="2">
        <v>118516</v>
      </c>
      <c r="U2667" s="2">
        <v>149952</v>
      </c>
      <c r="V2667" s="2">
        <v>26922</v>
      </c>
      <c r="W2667" s="2">
        <v>108591</v>
      </c>
      <c r="X2667" s="2">
        <v>127174</v>
      </c>
    </row>
    <row r="2668" spans="1:24" ht="16.5" customHeight="1" x14ac:dyDescent="0.25">
      <c r="A2668" s="1" t="s">
        <v>895</v>
      </c>
      <c r="B2668" s="4" t="s">
        <v>2950</v>
      </c>
      <c r="C2668" s="4"/>
      <c r="D2668" s="2"/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  <c r="V2668" s="2"/>
      <c r="W2668" s="2"/>
      <c r="X2668" s="2">
        <v>4737</v>
      </c>
    </row>
    <row r="2669" spans="1:24" ht="16.5" customHeight="1" x14ac:dyDescent="0.25">
      <c r="A2669" s="1" t="s">
        <v>895</v>
      </c>
      <c r="B2669" s="4" t="s">
        <v>2961</v>
      </c>
      <c r="C2669" s="4"/>
      <c r="D2669" s="2"/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  <c r="S2669" s="2"/>
      <c r="T2669" s="2"/>
      <c r="U2669" s="2"/>
      <c r="V2669" s="2"/>
      <c r="W2669" s="2"/>
      <c r="X2669" s="2">
        <v>480</v>
      </c>
    </row>
    <row r="2670" spans="1:24" ht="16.5" customHeight="1" x14ac:dyDescent="0.25">
      <c r="A2670" s="1" t="s">
        <v>895</v>
      </c>
      <c r="B2670" s="4" t="s">
        <v>874</v>
      </c>
      <c r="C2670" s="4"/>
      <c r="D2670" s="2">
        <v>50000</v>
      </c>
      <c r="E2670" s="2">
        <v>12500</v>
      </c>
      <c r="F2670" s="2"/>
      <c r="G2670" s="2"/>
      <c r="H2670" s="2"/>
      <c r="I2670" s="2">
        <v>60000</v>
      </c>
      <c r="J2670" s="2">
        <v>150000</v>
      </c>
      <c r="K2670" s="2"/>
      <c r="L2670" s="2">
        <v>11000</v>
      </c>
      <c r="M2670" s="2"/>
      <c r="N2670" s="2">
        <v>11000</v>
      </c>
      <c r="O2670" s="2">
        <v>99028</v>
      </c>
      <c r="P2670" s="2"/>
      <c r="Q2670" s="2">
        <v>0</v>
      </c>
      <c r="R2670" s="2">
        <v>6902</v>
      </c>
      <c r="S2670" s="2"/>
      <c r="T2670" s="2"/>
      <c r="U2670" s="2"/>
      <c r="V2670" s="2"/>
      <c r="W2670" s="2"/>
      <c r="X2670" s="2"/>
    </row>
    <row r="2671" spans="1:24" ht="16.5" customHeight="1" x14ac:dyDescent="0.25">
      <c r="A2671" s="1" t="s">
        <v>895</v>
      </c>
      <c r="B2671" s="4" t="s">
        <v>875</v>
      </c>
      <c r="C2671" s="4"/>
      <c r="D2671" s="2"/>
      <c r="E2671" s="2"/>
      <c r="F2671" s="2"/>
      <c r="G2671" s="2"/>
      <c r="H2671" s="2"/>
      <c r="I2671" s="2"/>
      <c r="J2671" s="2">
        <v>21240</v>
      </c>
      <c r="K2671" s="2"/>
      <c r="L2671" s="2"/>
      <c r="M2671" s="2">
        <v>2829</v>
      </c>
      <c r="N2671" s="2">
        <v>10624</v>
      </c>
      <c r="O2671" s="2"/>
      <c r="P2671" s="2"/>
      <c r="Q2671" s="2">
        <v>0</v>
      </c>
      <c r="R2671" s="2">
        <v>2809</v>
      </c>
      <c r="S2671" s="2">
        <v>2809</v>
      </c>
      <c r="T2671" s="2"/>
      <c r="U2671" s="2"/>
      <c r="V2671" s="2"/>
      <c r="W2671" s="2"/>
      <c r="X2671" s="2"/>
    </row>
    <row r="2672" spans="1:24" ht="16.5" customHeight="1" x14ac:dyDescent="0.25">
      <c r="A2672" s="1" t="s">
        <v>895</v>
      </c>
      <c r="B2672" s="4" t="s">
        <v>876</v>
      </c>
      <c r="C2672" s="4"/>
      <c r="D2672" s="2">
        <v>800</v>
      </c>
      <c r="E2672" s="2"/>
      <c r="F2672" s="2"/>
      <c r="G2672" s="2"/>
      <c r="H2672" s="2">
        <v>28000</v>
      </c>
      <c r="I2672" s="2">
        <v>96000</v>
      </c>
      <c r="J2672" s="2">
        <v>104849</v>
      </c>
      <c r="K2672" s="2">
        <v>301200</v>
      </c>
      <c r="L2672" s="2">
        <v>199493</v>
      </c>
      <c r="M2672" s="2">
        <v>122864</v>
      </c>
      <c r="N2672" s="2">
        <v>510862</v>
      </c>
      <c r="O2672" s="2">
        <v>10497</v>
      </c>
      <c r="P2672" s="2">
        <v>23369</v>
      </c>
      <c r="Q2672" s="2">
        <v>23641</v>
      </c>
      <c r="R2672" s="2">
        <v>200582</v>
      </c>
      <c r="S2672" s="2">
        <v>196059</v>
      </c>
      <c r="T2672" s="2">
        <v>128764</v>
      </c>
      <c r="U2672" s="2">
        <v>88200</v>
      </c>
      <c r="V2672" s="2">
        <v>227653</v>
      </c>
      <c r="W2672" s="2">
        <v>393756</v>
      </c>
      <c r="X2672" s="2">
        <v>303043</v>
      </c>
    </row>
    <row r="2673" spans="1:24" ht="16.5" customHeight="1" x14ac:dyDescent="0.25">
      <c r="A2673" s="1" t="s">
        <v>895</v>
      </c>
      <c r="B2673" s="4" t="s">
        <v>1226</v>
      </c>
      <c r="C2673" s="4"/>
      <c r="D2673" s="2"/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>
        <v>10000</v>
      </c>
      <c r="S2673" s="2"/>
      <c r="T2673" s="2">
        <v>1601</v>
      </c>
      <c r="U2673" s="2"/>
      <c r="V2673" s="2">
        <v>3885</v>
      </c>
      <c r="W2673" s="2"/>
      <c r="X2673" s="2">
        <v>7000</v>
      </c>
    </row>
    <row r="2674" spans="1:24" ht="16.5" customHeight="1" x14ac:dyDescent="0.25">
      <c r="A2674" s="1" t="s">
        <v>895</v>
      </c>
      <c r="B2674" s="4" t="s">
        <v>2418</v>
      </c>
      <c r="C2674" s="4"/>
      <c r="D2674" s="2"/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  <c r="V2674" s="51">
        <v>694</v>
      </c>
      <c r="W2674" s="51"/>
      <c r="X2674" s="51"/>
    </row>
    <row r="2675" spans="1:24" ht="16.5" customHeight="1" x14ac:dyDescent="0.25">
      <c r="A2675" s="1" t="s">
        <v>895</v>
      </c>
      <c r="B2675" s="4" t="s">
        <v>2419</v>
      </c>
      <c r="C2675" s="4"/>
      <c r="D2675" s="2"/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  <c r="V2675" s="51">
        <v>940</v>
      </c>
      <c r="W2675" s="51"/>
      <c r="X2675" s="51"/>
    </row>
    <row r="2676" spans="1:24" ht="16.5" customHeight="1" x14ac:dyDescent="0.25">
      <c r="A2676" s="1" t="s">
        <v>895</v>
      </c>
      <c r="B2676" s="4" t="s">
        <v>877</v>
      </c>
      <c r="C2676" s="4"/>
      <c r="D2676" s="2">
        <f>206076+9460</f>
        <v>215536</v>
      </c>
      <c r="E2676" s="2">
        <v>51199</v>
      </c>
      <c r="F2676" s="2">
        <v>60000</v>
      </c>
      <c r="G2676" s="2">
        <v>66514</v>
      </c>
      <c r="H2676" s="2">
        <v>132000</v>
      </c>
      <c r="I2676" s="2">
        <f>98000+10000+11252+1175</f>
        <v>120427</v>
      </c>
      <c r="J2676" s="2">
        <v>1477045</v>
      </c>
      <c r="K2676" s="2">
        <v>710630</v>
      </c>
      <c r="L2676" s="2">
        <v>2909271</v>
      </c>
      <c r="M2676" s="2">
        <v>1683596</v>
      </c>
      <c r="N2676" s="2">
        <v>2277424</v>
      </c>
      <c r="O2676" s="2">
        <v>1010483</v>
      </c>
      <c r="P2676" s="2">
        <v>874882</v>
      </c>
      <c r="Q2676" s="2">
        <v>8300</v>
      </c>
      <c r="R2676" s="2">
        <v>75713</v>
      </c>
      <c r="S2676" s="2">
        <v>178187</v>
      </c>
      <c r="T2676" s="2">
        <v>392267</v>
      </c>
      <c r="U2676" s="2">
        <v>694361</v>
      </c>
      <c r="V2676" s="2">
        <v>169760</v>
      </c>
      <c r="W2676" s="2">
        <v>529406</v>
      </c>
      <c r="X2676" s="2">
        <v>683630</v>
      </c>
    </row>
    <row r="2677" spans="1:24" ht="16.5" customHeight="1" x14ac:dyDescent="0.25">
      <c r="A2677" s="1" t="s">
        <v>895</v>
      </c>
      <c r="B2677" s="4" t="s">
        <v>2420</v>
      </c>
      <c r="C2677" s="4"/>
      <c r="D2677" s="2"/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  <c r="V2677" s="51">
        <v>16807</v>
      </c>
      <c r="W2677" s="2">
        <v>7829</v>
      </c>
      <c r="X2677" s="2">
        <v>10600</v>
      </c>
    </row>
    <row r="2678" spans="1:24" ht="16.5" customHeight="1" x14ac:dyDescent="0.25">
      <c r="A2678" s="1" t="s">
        <v>895</v>
      </c>
      <c r="B2678" s="4" t="s">
        <v>2762</v>
      </c>
      <c r="C2678" s="4"/>
      <c r="D2678" s="2"/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  <c r="V2678" s="51"/>
      <c r="W2678" s="2">
        <v>2294</v>
      </c>
      <c r="X2678" s="2">
        <v>7886</v>
      </c>
    </row>
    <row r="2679" spans="1:24" ht="16.5" customHeight="1" x14ac:dyDescent="0.25">
      <c r="A2679" s="1" t="s">
        <v>895</v>
      </c>
      <c r="B2679" s="4" t="s">
        <v>2421</v>
      </c>
      <c r="C2679" s="4"/>
      <c r="D2679" s="2"/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  <c r="V2679" s="51">
        <v>4724</v>
      </c>
      <c r="W2679" s="2">
        <v>871</v>
      </c>
      <c r="X2679" s="2"/>
    </row>
    <row r="2680" spans="1:24" ht="16.5" customHeight="1" x14ac:dyDescent="0.25">
      <c r="A2680" s="1" t="s">
        <v>895</v>
      </c>
      <c r="B2680" s="4" t="s">
        <v>2422</v>
      </c>
      <c r="C2680" s="4"/>
      <c r="D2680" s="2"/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  <c r="V2680" s="51">
        <v>868</v>
      </c>
      <c r="W2680" s="2">
        <v>3355</v>
      </c>
      <c r="X2680" s="2">
        <v>5190</v>
      </c>
    </row>
    <row r="2681" spans="1:24" ht="16.5" customHeight="1" x14ac:dyDescent="0.25">
      <c r="A2681" s="1" t="s">
        <v>895</v>
      </c>
      <c r="B2681" s="4" t="s">
        <v>2423</v>
      </c>
      <c r="C2681" s="4"/>
      <c r="D2681" s="2"/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  <c r="S2681" s="2"/>
      <c r="T2681" s="2"/>
      <c r="U2681" s="2"/>
      <c r="V2681" s="51">
        <v>1904</v>
      </c>
      <c r="W2681" s="2">
        <v>4436</v>
      </c>
      <c r="X2681" s="2">
        <v>8215</v>
      </c>
    </row>
    <row r="2682" spans="1:24" ht="16.5" customHeight="1" x14ac:dyDescent="0.25">
      <c r="A2682" s="1" t="s">
        <v>895</v>
      </c>
      <c r="B2682" s="4" t="s">
        <v>878</v>
      </c>
      <c r="C2682" s="4"/>
      <c r="D2682" s="2"/>
      <c r="E2682" s="2"/>
      <c r="F2682" s="2"/>
      <c r="G2682" s="2"/>
      <c r="H2682" s="2"/>
      <c r="I2682" s="2"/>
      <c r="J2682" s="2"/>
      <c r="K2682" s="2"/>
      <c r="L2682" s="2"/>
      <c r="M2682" s="2"/>
      <c r="N2682" s="2">
        <v>467</v>
      </c>
      <c r="O2682" s="2"/>
      <c r="P2682" s="2"/>
      <c r="Q2682" s="2">
        <v>0</v>
      </c>
      <c r="R2682" s="2"/>
      <c r="S2682" s="2"/>
      <c r="T2682" s="2"/>
      <c r="U2682" s="2"/>
      <c r="V2682" s="2"/>
      <c r="W2682" s="2"/>
      <c r="X2682" s="2"/>
    </row>
    <row r="2683" spans="1:24" ht="16.5" customHeight="1" x14ac:dyDescent="0.25">
      <c r="A2683" s="1" t="s">
        <v>895</v>
      </c>
      <c r="B2683" s="4" t="s">
        <v>879</v>
      </c>
      <c r="C2683" s="4"/>
      <c r="D2683" s="2">
        <v>5020</v>
      </c>
      <c r="E2683" s="2"/>
      <c r="F2683" s="2"/>
      <c r="G2683" s="2">
        <v>1820</v>
      </c>
      <c r="H2683" s="2">
        <v>25500</v>
      </c>
      <c r="I2683" s="2">
        <f>24000</f>
        <v>24000</v>
      </c>
      <c r="J2683" s="2">
        <v>48400</v>
      </c>
      <c r="K2683" s="2">
        <v>170748</v>
      </c>
      <c r="L2683" s="2">
        <v>317998</v>
      </c>
      <c r="M2683" s="2">
        <v>42985</v>
      </c>
      <c r="N2683" s="2">
        <v>262010</v>
      </c>
      <c r="O2683" s="2">
        <v>34813</v>
      </c>
      <c r="P2683" s="2">
        <v>6509</v>
      </c>
      <c r="Q2683" s="2">
        <v>42690</v>
      </c>
      <c r="R2683" s="2">
        <v>21160</v>
      </c>
      <c r="S2683" s="2">
        <v>20711</v>
      </c>
      <c r="T2683" s="2">
        <v>480</v>
      </c>
      <c r="U2683" s="2">
        <v>36420</v>
      </c>
      <c r="V2683" s="2">
        <v>3967</v>
      </c>
      <c r="W2683" s="2">
        <v>2743</v>
      </c>
      <c r="X2683" s="2">
        <v>13884</v>
      </c>
    </row>
    <row r="2684" spans="1:24" ht="16.5" customHeight="1" x14ac:dyDescent="0.25">
      <c r="A2684" s="1" t="s">
        <v>895</v>
      </c>
      <c r="B2684" s="4" t="s">
        <v>2424</v>
      </c>
      <c r="C2684" s="4"/>
      <c r="D2684" s="2"/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  <c r="S2684" s="2"/>
      <c r="T2684" s="2"/>
      <c r="U2684" s="2"/>
      <c r="V2684" s="51">
        <v>976</v>
      </c>
      <c r="W2684" s="51">
        <v>3227</v>
      </c>
      <c r="X2684" s="51"/>
    </row>
    <row r="2685" spans="1:24" ht="16.5" customHeight="1" x14ac:dyDescent="0.25">
      <c r="A2685" s="1" t="s">
        <v>895</v>
      </c>
      <c r="B2685" s="4" t="s">
        <v>901</v>
      </c>
      <c r="C2685" s="4"/>
      <c r="D2685" s="2"/>
      <c r="E2685" s="2"/>
      <c r="F2685" s="2"/>
      <c r="G2685" s="2"/>
      <c r="H2685" s="2"/>
      <c r="I2685" s="2">
        <v>9200</v>
      </c>
      <c r="J2685" s="2">
        <v>20700</v>
      </c>
      <c r="K2685" s="2">
        <v>3620</v>
      </c>
      <c r="L2685" s="2">
        <v>27039</v>
      </c>
      <c r="M2685" s="2">
        <v>10832</v>
      </c>
      <c r="N2685" s="2">
        <v>41521</v>
      </c>
      <c r="O2685" s="2">
        <v>3867</v>
      </c>
      <c r="P2685" s="2">
        <v>4990</v>
      </c>
      <c r="Q2685" s="2">
        <v>0</v>
      </c>
      <c r="R2685" s="2">
        <v>51666</v>
      </c>
      <c r="S2685" s="2">
        <v>22166</v>
      </c>
      <c r="T2685" s="2">
        <v>12000</v>
      </c>
      <c r="U2685" s="2">
        <v>545</v>
      </c>
      <c r="V2685" s="2"/>
      <c r="W2685" s="2"/>
      <c r="X2685" s="2">
        <v>250</v>
      </c>
    </row>
    <row r="2686" spans="1:24" ht="16.5" customHeight="1" x14ac:dyDescent="0.25">
      <c r="A2686" s="1" t="s">
        <v>895</v>
      </c>
      <c r="B2686" s="4" t="s">
        <v>2038</v>
      </c>
      <c r="C2686" s="4"/>
      <c r="D2686" s="2"/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  <c r="V2686" s="2">
        <v>250</v>
      </c>
      <c r="W2686" s="2">
        <v>150</v>
      </c>
      <c r="X2686" s="2"/>
    </row>
    <row r="2687" spans="1:24" ht="16.5" customHeight="1" x14ac:dyDescent="0.25">
      <c r="A2687" s="1" t="s">
        <v>895</v>
      </c>
      <c r="B2687" s="4" t="s">
        <v>880</v>
      </c>
      <c r="C2687" s="4"/>
      <c r="D2687" s="2">
        <v>373386</v>
      </c>
      <c r="E2687" s="2"/>
      <c r="F2687" s="2"/>
      <c r="G2687" s="2"/>
      <c r="H2687" s="2"/>
      <c r="I2687" s="2"/>
      <c r="J2687" s="2">
        <v>16000</v>
      </c>
      <c r="K2687" s="2">
        <v>3000</v>
      </c>
      <c r="L2687" s="2">
        <v>73161</v>
      </c>
      <c r="M2687" s="2">
        <v>1000</v>
      </c>
      <c r="N2687" s="2">
        <v>12365</v>
      </c>
      <c r="O2687" s="2">
        <v>57429</v>
      </c>
      <c r="P2687" s="2">
        <v>7200</v>
      </c>
      <c r="Q2687" s="2">
        <v>1100</v>
      </c>
      <c r="R2687" s="2">
        <v>4620</v>
      </c>
      <c r="S2687" s="2">
        <v>11880</v>
      </c>
      <c r="T2687" s="2">
        <v>9552</v>
      </c>
      <c r="U2687" s="2"/>
      <c r="V2687" s="2">
        <v>4240</v>
      </c>
      <c r="W2687" s="2">
        <v>9625</v>
      </c>
      <c r="X2687" s="2"/>
    </row>
    <row r="2688" spans="1:24" ht="16.5" customHeight="1" x14ac:dyDescent="0.25">
      <c r="A2688" s="1" t="s">
        <v>895</v>
      </c>
      <c r="B2688" s="4" t="s">
        <v>881</v>
      </c>
      <c r="C2688" s="4"/>
      <c r="D2688" s="2">
        <v>14000</v>
      </c>
      <c r="E2688" s="2"/>
      <c r="F2688" s="2"/>
      <c r="G2688" s="2">
        <v>20000</v>
      </c>
      <c r="H2688" s="2">
        <v>40000</v>
      </c>
      <c r="I2688" s="2"/>
      <c r="J2688" s="2">
        <v>105000</v>
      </c>
      <c r="K2688" s="2"/>
      <c r="L2688" s="2"/>
      <c r="M2688" s="2"/>
      <c r="N2688" s="2">
        <v>142605</v>
      </c>
      <c r="O2688" s="2">
        <v>10000</v>
      </c>
      <c r="P2688" s="2"/>
      <c r="Q2688" s="2">
        <v>0</v>
      </c>
      <c r="R2688" s="2"/>
      <c r="S2688" s="2"/>
      <c r="T2688" s="2"/>
      <c r="U2688" s="2"/>
      <c r="V2688" s="2"/>
      <c r="W2688" s="2"/>
      <c r="X2688" s="2"/>
    </row>
    <row r="2689" spans="1:24" ht="16.5" customHeight="1" x14ac:dyDescent="0.25">
      <c r="A2689" s="1" t="s">
        <v>895</v>
      </c>
      <c r="B2689" s="4" t="s">
        <v>882</v>
      </c>
      <c r="C2689" s="4"/>
      <c r="D2689" s="2">
        <v>6000</v>
      </c>
      <c r="E2689" s="2"/>
      <c r="F2689" s="2"/>
      <c r="G2689" s="2">
        <v>17000</v>
      </c>
      <c r="H2689" s="2">
        <v>213000</v>
      </c>
      <c r="I2689" s="2">
        <v>295000</v>
      </c>
      <c r="J2689" s="2">
        <v>245000</v>
      </c>
      <c r="K2689" s="2"/>
      <c r="L2689" s="2"/>
      <c r="M2689" s="2"/>
      <c r="N2689" s="2"/>
      <c r="O2689" s="2">
        <v>133000</v>
      </c>
      <c r="P2689" s="2"/>
      <c r="Q2689" s="2">
        <v>0</v>
      </c>
      <c r="R2689" s="2"/>
      <c r="S2689" s="2"/>
      <c r="T2689" s="2"/>
      <c r="U2689" s="2"/>
      <c r="V2689" s="2"/>
      <c r="W2689" s="2"/>
      <c r="X2689" s="2"/>
    </row>
    <row r="2690" spans="1:24" ht="16.5" customHeight="1" x14ac:dyDescent="0.25">
      <c r="A2690" s="1" t="s">
        <v>895</v>
      </c>
      <c r="B2690" s="4" t="s">
        <v>2425</v>
      </c>
      <c r="C2690" s="4"/>
      <c r="D2690" s="2"/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  <c r="V2690" s="51">
        <v>9743</v>
      </c>
      <c r="W2690" s="51"/>
      <c r="X2690" s="51"/>
    </row>
    <row r="2691" spans="1:24" ht="16.5" customHeight="1" x14ac:dyDescent="0.25">
      <c r="A2691" s="1" t="s">
        <v>895</v>
      </c>
      <c r="B2691" s="4" t="s">
        <v>2426</v>
      </c>
      <c r="C2691" s="4"/>
      <c r="D2691" s="2"/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  <c r="V2691" s="51">
        <v>1710</v>
      </c>
      <c r="W2691" s="2">
        <v>7316</v>
      </c>
      <c r="X2691" s="2">
        <v>5899</v>
      </c>
    </row>
    <row r="2692" spans="1:24" ht="16.5" customHeight="1" x14ac:dyDescent="0.25">
      <c r="A2692" s="1" t="s">
        <v>895</v>
      </c>
      <c r="B2692" s="4" t="s">
        <v>883</v>
      </c>
      <c r="C2692" s="4"/>
      <c r="D2692" s="2">
        <v>260072</v>
      </c>
      <c r="E2692" s="2">
        <v>51950</v>
      </c>
      <c r="F2692" s="2">
        <v>136208</v>
      </c>
      <c r="G2692" s="2">
        <v>593360</v>
      </c>
      <c r="H2692" s="2">
        <v>1099332</v>
      </c>
      <c r="I2692" s="2">
        <v>3898604</v>
      </c>
      <c r="J2692" s="2">
        <v>2669371</v>
      </c>
      <c r="K2692" s="2">
        <v>1193991</v>
      </c>
      <c r="L2692" s="2">
        <v>2909307</v>
      </c>
      <c r="M2692" s="2">
        <v>1071251</v>
      </c>
      <c r="N2692" s="2">
        <v>1904789</v>
      </c>
      <c r="O2692" s="2">
        <v>2692403</v>
      </c>
      <c r="P2692" s="2">
        <v>1053017</v>
      </c>
      <c r="Q2692" s="2">
        <v>291000</v>
      </c>
      <c r="R2692" s="2">
        <v>768942</v>
      </c>
      <c r="S2692" s="2">
        <v>501312</v>
      </c>
      <c r="T2692" s="2">
        <v>1447136</v>
      </c>
      <c r="U2692" s="2">
        <v>1369029</v>
      </c>
      <c r="V2692" s="2">
        <v>746756</v>
      </c>
      <c r="W2692" s="2">
        <v>673053</v>
      </c>
      <c r="X2692" s="2">
        <v>397783</v>
      </c>
    </row>
    <row r="2693" spans="1:24" ht="16.5" customHeight="1" x14ac:dyDescent="0.25">
      <c r="A2693" s="1" t="s">
        <v>895</v>
      </c>
      <c r="B2693" s="4" t="s">
        <v>2427</v>
      </c>
      <c r="C2693" s="4"/>
      <c r="D2693" s="2"/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  <c r="V2693" s="51">
        <v>84</v>
      </c>
      <c r="W2693" s="2">
        <v>7876</v>
      </c>
      <c r="X2693" s="2">
        <v>1661</v>
      </c>
    </row>
    <row r="2694" spans="1:24" ht="16.5" customHeight="1" x14ac:dyDescent="0.25">
      <c r="A2694" s="1" t="s">
        <v>895</v>
      </c>
      <c r="B2694" s="4" t="s">
        <v>2954</v>
      </c>
      <c r="C2694" s="4"/>
      <c r="D2694" s="2"/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  <c r="V2694" s="51"/>
      <c r="W2694" s="2"/>
      <c r="X2694" s="2">
        <v>1526</v>
      </c>
    </row>
    <row r="2695" spans="1:24" ht="16.5" customHeight="1" x14ac:dyDescent="0.25">
      <c r="A2695" s="1" t="s">
        <v>895</v>
      </c>
      <c r="B2695" s="4" t="s">
        <v>2955</v>
      </c>
      <c r="C2695" s="4"/>
      <c r="D2695" s="2"/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  <c r="V2695" s="51"/>
      <c r="W2695" s="2"/>
      <c r="X2695" s="2">
        <v>1308</v>
      </c>
    </row>
    <row r="2696" spans="1:24" ht="16.5" customHeight="1" x14ac:dyDescent="0.25">
      <c r="A2696" s="1" t="s">
        <v>895</v>
      </c>
      <c r="B2696" s="4" t="s">
        <v>2956</v>
      </c>
      <c r="C2696" s="4"/>
      <c r="D2696" s="2"/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  <c r="V2696" s="51"/>
      <c r="W2696" s="2"/>
      <c r="X2696" s="2">
        <v>1231</v>
      </c>
    </row>
    <row r="2697" spans="1:24" ht="16.5" customHeight="1" x14ac:dyDescent="0.25">
      <c r="A2697" s="1" t="s">
        <v>895</v>
      </c>
      <c r="B2697" s="4" t="s">
        <v>2958</v>
      </c>
      <c r="C2697" s="4"/>
      <c r="D2697" s="2"/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  <c r="V2697" s="51"/>
      <c r="W2697" s="2"/>
      <c r="X2697" s="2">
        <v>811</v>
      </c>
    </row>
    <row r="2698" spans="1:24" ht="16.5" customHeight="1" x14ac:dyDescent="0.25">
      <c r="A2698" s="1" t="s">
        <v>895</v>
      </c>
      <c r="B2698" s="4" t="s">
        <v>2428</v>
      </c>
      <c r="C2698" s="4"/>
      <c r="D2698" s="2"/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  <c r="V2698" s="51">
        <v>1790</v>
      </c>
      <c r="W2698" s="51"/>
      <c r="X2698" s="51"/>
    </row>
    <row r="2699" spans="1:24" ht="16.5" customHeight="1" x14ac:dyDescent="0.25">
      <c r="A2699" s="1" t="s">
        <v>895</v>
      </c>
      <c r="B2699" s="4" t="s">
        <v>884</v>
      </c>
      <c r="C2699" s="4"/>
      <c r="D2699" s="2"/>
      <c r="E2699" s="2"/>
      <c r="F2699" s="2"/>
      <c r="G2699" s="2"/>
      <c r="H2699" s="2"/>
      <c r="I2699" s="2"/>
      <c r="J2699" s="2">
        <v>21400</v>
      </c>
      <c r="K2699" s="2">
        <v>200</v>
      </c>
      <c r="L2699" s="2">
        <v>34741</v>
      </c>
      <c r="M2699" s="2">
        <v>53182</v>
      </c>
      <c r="N2699" s="2">
        <v>1941</v>
      </c>
      <c r="O2699" s="2">
        <v>32368</v>
      </c>
      <c r="P2699" s="2">
        <v>1367</v>
      </c>
      <c r="Q2699" s="2">
        <v>63797</v>
      </c>
      <c r="R2699" s="2"/>
      <c r="S2699" s="2"/>
      <c r="T2699" s="2"/>
      <c r="U2699" s="2">
        <v>5740</v>
      </c>
      <c r="V2699" s="2"/>
      <c r="W2699" s="2"/>
      <c r="X2699" s="2"/>
    </row>
    <row r="2700" spans="1:24" ht="16.5" customHeight="1" x14ac:dyDescent="0.25">
      <c r="A2700" s="1" t="s">
        <v>895</v>
      </c>
      <c r="B2700" s="4" t="s">
        <v>885</v>
      </c>
      <c r="C2700" s="4"/>
      <c r="D2700" s="2"/>
      <c r="E2700" s="2"/>
      <c r="F2700" s="2"/>
      <c r="G2700" s="2"/>
      <c r="H2700" s="2"/>
      <c r="I2700" s="2"/>
      <c r="J2700" s="2"/>
      <c r="K2700" s="2"/>
      <c r="L2700" s="2"/>
      <c r="M2700" s="2">
        <v>5486</v>
      </c>
      <c r="N2700" s="2">
        <v>284398</v>
      </c>
      <c r="O2700" s="2"/>
      <c r="P2700" s="2"/>
      <c r="Q2700" s="2">
        <v>0</v>
      </c>
      <c r="R2700" s="2"/>
      <c r="S2700" s="2"/>
      <c r="T2700" s="2"/>
      <c r="U2700" s="2"/>
      <c r="V2700" s="2"/>
      <c r="W2700" s="2"/>
      <c r="X2700" s="2"/>
    </row>
    <row r="2701" spans="1:24" ht="16.5" customHeight="1" x14ac:dyDescent="0.25">
      <c r="A2701" s="1" t="s">
        <v>895</v>
      </c>
      <c r="B2701" s="4" t="s">
        <v>886</v>
      </c>
      <c r="C2701" s="4"/>
      <c r="D2701" s="2"/>
      <c r="E2701" s="2">
        <v>200</v>
      </c>
      <c r="F2701" s="2">
        <v>150</v>
      </c>
      <c r="G2701" s="2">
        <v>1791</v>
      </c>
      <c r="H2701" s="2">
        <v>12000</v>
      </c>
      <c r="I2701" s="2"/>
      <c r="J2701" s="2"/>
      <c r="K2701" s="2">
        <v>460</v>
      </c>
      <c r="L2701" s="2"/>
      <c r="M2701" s="2"/>
      <c r="N2701" s="2"/>
      <c r="O2701" s="2">
        <v>259</v>
      </c>
      <c r="P2701" s="2">
        <v>25000</v>
      </c>
      <c r="Q2701" s="2">
        <v>10000</v>
      </c>
      <c r="R2701" s="2">
        <v>31101</v>
      </c>
      <c r="S2701" s="2">
        <v>8904</v>
      </c>
      <c r="T2701" s="2">
        <v>6129</v>
      </c>
      <c r="U2701" s="2">
        <v>26021</v>
      </c>
      <c r="V2701" s="2"/>
      <c r="W2701" s="2"/>
      <c r="X2701" s="2">
        <v>6469</v>
      </c>
    </row>
    <row r="2702" spans="1:24" ht="16.5" customHeight="1" x14ac:dyDescent="0.25">
      <c r="A2702" s="1" t="s">
        <v>895</v>
      </c>
      <c r="B2702" s="4" t="s">
        <v>887</v>
      </c>
      <c r="C2702" s="4"/>
      <c r="D2702" s="2"/>
      <c r="E2702" s="2"/>
      <c r="F2702" s="2"/>
      <c r="G2702" s="2"/>
      <c r="H2702" s="2"/>
      <c r="I2702" s="2"/>
      <c r="J2702" s="2">
        <v>65000</v>
      </c>
      <c r="K2702" s="2"/>
      <c r="L2702" s="2">
        <v>205860</v>
      </c>
      <c r="M2702" s="2"/>
      <c r="N2702" s="2"/>
      <c r="O2702" s="2"/>
      <c r="P2702" s="2"/>
      <c r="Q2702" s="2">
        <v>0</v>
      </c>
      <c r="R2702" s="2"/>
      <c r="S2702" s="2"/>
      <c r="T2702" s="2"/>
      <c r="U2702" s="2"/>
      <c r="V2702" s="2"/>
      <c r="W2702" s="2"/>
      <c r="X2702" s="2"/>
    </row>
    <row r="2703" spans="1:24" ht="16.5" customHeight="1" x14ac:dyDescent="0.25">
      <c r="A2703" s="1" t="s">
        <v>895</v>
      </c>
      <c r="B2703" s="4" t="s">
        <v>2429</v>
      </c>
      <c r="C2703" s="4"/>
      <c r="D2703" s="2"/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  <c r="V2703" s="51">
        <v>22</v>
      </c>
      <c r="W2703" s="51"/>
      <c r="X2703" s="2">
        <v>75</v>
      </c>
    </row>
    <row r="2704" spans="1:24" ht="16.5" customHeight="1" x14ac:dyDescent="0.25">
      <c r="A2704" s="1" t="s">
        <v>895</v>
      </c>
      <c r="B2704" s="4" t="s">
        <v>2430</v>
      </c>
      <c r="C2704" s="4"/>
      <c r="D2704" s="2"/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  <c r="V2704" s="51">
        <v>28</v>
      </c>
      <c r="W2704" s="51"/>
      <c r="X2704" s="2">
        <v>65</v>
      </c>
    </row>
    <row r="2705" spans="1:24" ht="16.5" customHeight="1" x14ac:dyDescent="0.25">
      <c r="A2705" s="1" t="s">
        <v>895</v>
      </c>
      <c r="B2705" s="4" t="s">
        <v>2431</v>
      </c>
      <c r="C2705" s="4"/>
      <c r="D2705" s="2"/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  <c r="V2705" s="51">
        <v>7</v>
      </c>
      <c r="W2705" s="51"/>
      <c r="X2705" s="51">
        <v>25</v>
      </c>
    </row>
    <row r="2706" spans="1:24" ht="16.5" customHeight="1" x14ac:dyDescent="0.25">
      <c r="A2706" s="1" t="s">
        <v>895</v>
      </c>
      <c r="B2706" s="4" t="s">
        <v>2432</v>
      </c>
      <c r="C2706" s="4"/>
      <c r="D2706" s="2"/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  <c r="V2706" s="51">
        <v>20</v>
      </c>
      <c r="W2706" s="51"/>
      <c r="X2706" s="2">
        <v>60</v>
      </c>
    </row>
    <row r="2707" spans="1:24" ht="16.5" customHeight="1" x14ac:dyDescent="0.25">
      <c r="A2707" s="1" t="s">
        <v>895</v>
      </c>
      <c r="B2707" s="4" t="s">
        <v>2433</v>
      </c>
      <c r="C2707" s="4"/>
      <c r="D2707" s="2"/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  <c r="V2707" s="51">
        <v>54</v>
      </c>
      <c r="W2707" s="51"/>
      <c r="X2707" s="2">
        <v>285</v>
      </c>
    </row>
    <row r="2708" spans="1:24" ht="16.5" customHeight="1" x14ac:dyDescent="0.25">
      <c r="A2708" s="1" t="s">
        <v>895</v>
      </c>
      <c r="B2708" s="4" t="s">
        <v>2434</v>
      </c>
      <c r="C2708" s="4"/>
      <c r="D2708" s="2"/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  <c r="V2708" s="51">
        <v>267</v>
      </c>
      <c r="W2708" s="51">
        <v>194</v>
      </c>
      <c r="X2708" s="51"/>
    </row>
    <row r="2709" spans="1:24" ht="16.5" customHeight="1" x14ac:dyDescent="0.25">
      <c r="A2709" s="1" t="s">
        <v>895</v>
      </c>
      <c r="B2709" s="4" t="s">
        <v>2964</v>
      </c>
      <c r="C2709" s="4"/>
      <c r="D2709" s="2"/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  <c r="V2709" s="51"/>
      <c r="W2709" s="51"/>
      <c r="X2709" s="51">
        <v>53</v>
      </c>
    </row>
    <row r="2710" spans="1:24" ht="16.5" customHeight="1" x14ac:dyDescent="0.25">
      <c r="A2710" s="1" t="s">
        <v>895</v>
      </c>
      <c r="B2710" s="4" t="s">
        <v>888</v>
      </c>
      <c r="C2710" s="4"/>
      <c r="D2710" s="2">
        <v>1088087</v>
      </c>
      <c r="E2710" s="2">
        <v>130077</v>
      </c>
      <c r="F2710" s="2">
        <v>61317</v>
      </c>
      <c r="G2710" s="2">
        <v>153455</v>
      </c>
      <c r="H2710" s="2">
        <v>590304</v>
      </c>
      <c r="I2710" s="2">
        <v>2284472</v>
      </c>
      <c r="J2710" s="2">
        <v>3384508</v>
      </c>
      <c r="K2710" s="2">
        <v>1425516</v>
      </c>
      <c r="L2710" s="2">
        <v>2390669</v>
      </c>
      <c r="M2710" s="2">
        <v>2165912</v>
      </c>
      <c r="N2710" s="2">
        <v>3784583</v>
      </c>
      <c r="O2710" s="2">
        <v>1907840</v>
      </c>
      <c r="P2710" s="2">
        <v>621005</v>
      </c>
      <c r="Q2710" s="2">
        <v>199500</v>
      </c>
      <c r="R2710" s="2">
        <v>101189</v>
      </c>
      <c r="S2710" s="2">
        <v>385437</v>
      </c>
      <c r="T2710" s="2">
        <v>321866</v>
      </c>
      <c r="U2710" s="2">
        <v>549498</v>
      </c>
      <c r="V2710" s="2">
        <v>161449</v>
      </c>
      <c r="W2710" s="2">
        <v>254011</v>
      </c>
      <c r="X2710" s="2">
        <v>180729</v>
      </c>
    </row>
    <row r="2711" spans="1:24" ht="16.5" customHeight="1" x14ac:dyDescent="0.25">
      <c r="A2711" s="1" t="s">
        <v>895</v>
      </c>
      <c r="B2711" s="4" t="s">
        <v>2435</v>
      </c>
      <c r="C2711" s="4"/>
      <c r="D2711" s="2"/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  <c r="V2711" s="51">
        <v>1524</v>
      </c>
      <c r="W2711" s="2">
        <v>1878</v>
      </c>
      <c r="X2711" s="2">
        <v>10352</v>
      </c>
    </row>
    <row r="2712" spans="1:24" ht="16.5" customHeight="1" x14ac:dyDescent="0.25">
      <c r="A2712" s="1" t="s">
        <v>895</v>
      </c>
      <c r="B2712" s="4" t="s">
        <v>2436</v>
      </c>
      <c r="C2712" s="4"/>
      <c r="D2712" s="2"/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  <c r="V2712" s="51">
        <v>34</v>
      </c>
      <c r="W2712" s="2"/>
      <c r="X2712" s="2">
        <v>393</v>
      </c>
    </row>
    <row r="2713" spans="1:24" ht="16.5" customHeight="1" x14ac:dyDescent="0.25">
      <c r="A2713" s="1" t="s">
        <v>895</v>
      </c>
      <c r="B2713" s="4" t="s">
        <v>2437</v>
      </c>
      <c r="C2713" s="4"/>
      <c r="D2713" s="2"/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  <c r="V2713" s="51">
        <v>674</v>
      </c>
      <c r="W2713" s="2">
        <v>5570</v>
      </c>
      <c r="X2713" s="2"/>
    </row>
    <row r="2714" spans="1:24" ht="16.5" customHeight="1" x14ac:dyDescent="0.25">
      <c r="A2714" s="1" t="s">
        <v>895</v>
      </c>
      <c r="B2714" s="4" t="s">
        <v>2438</v>
      </c>
      <c r="C2714" s="4"/>
      <c r="D2714" s="2"/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  <c r="V2714" s="51">
        <v>66</v>
      </c>
      <c r="W2714" s="2"/>
      <c r="X2714" s="2">
        <v>304</v>
      </c>
    </row>
    <row r="2715" spans="1:24" ht="16.5" customHeight="1" x14ac:dyDescent="0.25">
      <c r="A2715" s="1" t="s">
        <v>895</v>
      </c>
      <c r="B2715" s="4" t="s">
        <v>2439</v>
      </c>
      <c r="C2715" s="4"/>
      <c r="D2715" s="2"/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  <c r="V2715" s="51">
        <v>18</v>
      </c>
      <c r="W2715" s="2"/>
      <c r="X2715" s="2">
        <v>480</v>
      </c>
    </row>
    <row r="2716" spans="1:24" ht="16.5" customHeight="1" x14ac:dyDescent="0.25">
      <c r="A2716" s="1" t="s">
        <v>895</v>
      </c>
      <c r="B2716" s="4" t="s">
        <v>2440</v>
      </c>
      <c r="C2716" s="4"/>
      <c r="D2716" s="2"/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  <c r="V2716" s="51">
        <v>760</v>
      </c>
      <c r="W2716" s="2">
        <v>2471</v>
      </c>
      <c r="X2716" s="2">
        <v>6752</v>
      </c>
    </row>
    <row r="2717" spans="1:24" ht="16.5" customHeight="1" x14ac:dyDescent="0.25">
      <c r="A2717" s="1" t="s">
        <v>895</v>
      </c>
      <c r="B2717" s="4" t="s">
        <v>889</v>
      </c>
      <c r="C2717" s="4"/>
      <c r="D2717" s="2"/>
      <c r="E2717" s="2"/>
      <c r="F2717" s="2"/>
      <c r="G2717" s="2"/>
      <c r="H2717" s="2"/>
      <c r="I2717" s="2">
        <v>2200</v>
      </c>
      <c r="J2717" s="2">
        <v>2200</v>
      </c>
      <c r="K2717" s="2">
        <v>3732</v>
      </c>
      <c r="L2717" s="2">
        <v>6922</v>
      </c>
      <c r="M2717" s="2">
        <v>432</v>
      </c>
      <c r="N2717" s="2">
        <v>5438</v>
      </c>
      <c r="O2717" s="2">
        <v>1446</v>
      </c>
      <c r="P2717" s="2"/>
      <c r="Q2717" s="2">
        <v>7438</v>
      </c>
      <c r="R2717" s="2">
        <v>5176</v>
      </c>
      <c r="S2717" s="2">
        <v>3138</v>
      </c>
      <c r="T2717" s="2"/>
      <c r="U2717" s="2">
        <v>3266</v>
      </c>
      <c r="V2717" s="2"/>
      <c r="W2717" s="2"/>
      <c r="X2717" s="2">
        <v>940</v>
      </c>
    </row>
    <row r="2718" spans="1:24" ht="16.5" customHeight="1" x14ac:dyDescent="0.25">
      <c r="A2718" s="1" t="s">
        <v>895</v>
      </c>
      <c r="B2718" s="4" t="s">
        <v>2763</v>
      </c>
      <c r="C2718" s="4"/>
      <c r="D2718" s="2"/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  <c r="V2718" s="2"/>
      <c r="W2718" s="2">
        <v>2304</v>
      </c>
      <c r="X2718" s="2"/>
    </row>
    <row r="2719" spans="1:24" ht="16.5" customHeight="1" x14ac:dyDescent="0.25">
      <c r="A2719" s="1" t="s">
        <v>895</v>
      </c>
      <c r="B2719" s="4" t="s">
        <v>890</v>
      </c>
      <c r="C2719" s="4"/>
      <c r="D2719" s="2"/>
      <c r="E2719" s="2"/>
      <c r="F2719" s="2"/>
      <c r="G2719" s="2"/>
      <c r="H2719" s="2"/>
      <c r="I2719" s="2">
        <v>10000</v>
      </c>
      <c r="J2719" s="2">
        <v>28752</v>
      </c>
      <c r="K2719" s="2">
        <v>44925</v>
      </c>
      <c r="L2719" s="2">
        <v>73193</v>
      </c>
      <c r="M2719" s="2">
        <v>69112</v>
      </c>
      <c r="N2719" s="2">
        <v>104190</v>
      </c>
      <c r="O2719" s="2">
        <v>137549</v>
      </c>
      <c r="P2719" s="2">
        <v>18248</v>
      </c>
      <c r="Q2719" s="2">
        <v>50489</v>
      </c>
      <c r="R2719" s="2">
        <v>11250</v>
      </c>
      <c r="S2719" s="2">
        <v>9187</v>
      </c>
      <c r="T2719" s="2">
        <v>1750</v>
      </c>
      <c r="U2719" s="2">
        <v>711</v>
      </c>
      <c r="V2719" s="2">
        <v>5497</v>
      </c>
      <c r="W2719" s="2">
        <v>5368</v>
      </c>
      <c r="X2719" s="2">
        <v>10179</v>
      </c>
    </row>
    <row r="2720" spans="1:24" ht="16.5" customHeight="1" x14ac:dyDescent="0.25">
      <c r="A2720" s="1" t="s">
        <v>895</v>
      </c>
      <c r="B2720" s="4" t="s">
        <v>2441</v>
      </c>
      <c r="C2720" s="4"/>
      <c r="D2720" s="2"/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  <c r="V2720" s="51">
        <v>1180</v>
      </c>
      <c r="W2720" s="51"/>
      <c r="X2720" s="51"/>
    </row>
    <row r="2721" spans="1:24" ht="16.5" customHeight="1" x14ac:dyDescent="0.25">
      <c r="A2721" s="1" t="s">
        <v>895</v>
      </c>
      <c r="B2721" s="4" t="s">
        <v>891</v>
      </c>
      <c r="C2721" s="4"/>
      <c r="D2721" s="2">
        <v>331882</v>
      </c>
      <c r="E2721" s="2"/>
      <c r="F2721" s="2"/>
      <c r="G2721" s="2">
        <v>133500</v>
      </c>
      <c r="H2721" s="2">
        <v>39091</v>
      </c>
      <c r="I2721" s="2">
        <v>455040</v>
      </c>
      <c r="J2721" s="2">
        <v>265250</v>
      </c>
      <c r="K2721" s="2">
        <v>81000</v>
      </c>
      <c r="L2721" s="2">
        <v>839629</v>
      </c>
      <c r="M2721" s="2">
        <v>717038</v>
      </c>
      <c r="N2721" s="2">
        <v>1961013</v>
      </c>
      <c r="O2721" s="2"/>
      <c r="P2721" s="2">
        <v>740453</v>
      </c>
      <c r="Q2721" s="2">
        <v>0</v>
      </c>
      <c r="R2721" s="2">
        <v>146228</v>
      </c>
      <c r="S2721" s="2">
        <v>416</v>
      </c>
      <c r="T2721" s="2">
        <v>50000</v>
      </c>
      <c r="U2721" s="2">
        <v>410000</v>
      </c>
      <c r="V2721" s="2">
        <v>1450303</v>
      </c>
      <c r="W2721" s="2">
        <v>795142</v>
      </c>
      <c r="X2721" s="2">
        <v>292129</v>
      </c>
    </row>
    <row r="2722" spans="1:24" ht="16.5" customHeight="1" x14ac:dyDescent="0.25">
      <c r="A2722" s="1" t="s">
        <v>895</v>
      </c>
      <c r="B2722" s="4" t="s">
        <v>892</v>
      </c>
      <c r="C2722" s="4"/>
      <c r="D2722" s="2">
        <v>34430</v>
      </c>
      <c r="E2722" s="2">
        <v>17768</v>
      </c>
      <c r="F2722" s="2">
        <v>5550</v>
      </c>
      <c r="G2722" s="2">
        <v>500</v>
      </c>
      <c r="H2722" s="2">
        <v>8000</v>
      </c>
      <c r="I2722" s="2">
        <v>10700</v>
      </c>
      <c r="J2722" s="2">
        <v>6000</v>
      </c>
      <c r="K2722" s="2">
        <v>1500</v>
      </c>
      <c r="L2722" s="2">
        <v>12690</v>
      </c>
      <c r="M2722" s="2">
        <v>12300</v>
      </c>
      <c r="N2722" s="2">
        <v>5200</v>
      </c>
      <c r="O2722" s="2">
        <v>2484</v>
      </c>
      <c r="P2722" s="2">
        <v>2184</v>
      </c>
      <c r="Q2722" s="2">
        <v>0</v>
      </c>
      <c r="R2722" s="2">
        <v>5170</v>
      </c>
      <c r="S2722" s="2">
        <v>6313</v>
      </c>
      <c r="T2722" s="2">
        <v>3150</v>
      </c>
      <c r="U2722" s="2">
        <v>1800</v>
      </c>
      <c r="V2722" s="2">
        <v>4490</v>
      </c>
      <c r="W2722" s="2">
        <v>3011</v>
      </c>
      <c r="X2722" s="2">
        <v>450</v>
      </c>
    </row>
    <row r="2723" spans="1:24" ht="16.5" customHeight="1" x14ac:dyDescent="0.25">
      <c r="A2723" s="1" t="s">
        <v>895</v>
      </c>
      <c r="B2723" s="4" t="s">
        <v>2764</v>
      </c>
      <c r="C2723" s="4"/>
      <c r="D2723" s="2"/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  <c r="V2723" s="2"/>
      <c r="W2723" s="2">
        <v>26713</v>
      </c>
      <c r="X2723" s="2">
        <v>2322</v>
      </c>
    </row>
    <row r="2724" spans="1:24" ht="16.5" customHeight="1" x14ac:dyDescent="0.25">
      <c r="A2724" s="1" t="s">
        <v>895</v>
      </c>
      <c r="B2724" s="4" t="s">
        <v>2765</v>
      </c>
      <c r="C2724" s="4"/>
      <c r="D2724" s="2"/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  <c r="V2724" s="2"/>
      <c r="W2724" s="2">
        <v>1337</v>
      </c>
      <c r="X2724" s="2"/>
    </row>
    <row r="2725" spans="1:24" ht="16.5" customHeight="1" x14ac:dyDescent="0.25">
      <c r="A2725" s="1" t="s">
        <v>895</v>
      </c>
      <c r="B2725" s="4" t="s">
        <v>2442</v>
      </c>
      <c r="C2725" s="4"/>
      <c r="D2725" s="2"/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  <c r="S2725" s="2"/>
      <c r="T2725" s="2"/>
      <c r="U2725" s="2"/>
      <c r="V2725" s="51">
        <v>44</v>
      </c>
      <c r="W2725" s="51"/>
      <c r="X2725" s="51"/>
    </row>
    <row r="2726" spans="1:24" ht="16.5" customHeight="1" x14ac:dyDescent="0.25">
      <c r="A2726" s="1" t="s">
        <v>895</v>
      </c>
      <c r="B2726" s="4" t="s">
        <v>1227</v>
      </c>
      <c r="C2726" s="4"/>
      <c r="D2726" s="2"/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>
        <v>2604</v>
      </c>
      <c r="S2726" s="2">
        <v>3511</v>
      </c>
      <c r="T2726" s="2">
        <v>7641</v>
      </c>
      <c r="U2726" s="2"/>
      <c r="V2726" s="2">
        <v>605</v>
      </c>
      <c r="W2726" s="2"/>
      <c r="X2726" s="2"/>
    </row>
    <row r="2727" spans="1:24" ht="16.5" customHeight="1" x14ac:dyDescent="0.25">
      <c r="A2727" s="1" t="s">
        <v>895</v>
      </c>
      <c r="B2727" s="4" t="s">
        <v>2766</v>
      </c>
      <c r="C2727" s="4"/>
      <c r="D2727" s="2"/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  <c r="V2727" s="2"/>
      <c r="W2727" s="2">
        <v>165</v>
      </c>
      <c r="X2727" s="2">
        <v>162</v>
      </c>
    </row>
    <row r="2728" spans="1:24" ht="16.5" customHeight="1" x14ac:dyDescent="0.25">
      <c r="A2728" s="1" t="s">
        <v>895</v>
      </c>
      <c r="B2728" s="4" t="s">
        <v>1521</v>
      </c>
      <c r="C2728" s="4"/>
      <c r="D2728" s="2"/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  <c r="S2728" s="2"/>
      <c r="T2728" s="2">
        <v>2723</v>
      </c>
      <c r="U2728" s="2"/>
      <c r="V2728" s="2">
        <v>2777</v>
      </c>
      <c r="W2728" s="2">
        <v>1425</v>
      </c>
      <c r="X2728" s="2"/>
    </row>
    <row r="2729" spans="1:24" ht="16.5" customHeight="1" x14ac:dyDescent="0.25">
      <c r="A2729" s="1" t="s">
        <v>895</v>
      </c>
      <c r="B2729" s="4" t="s">
        <v>2767</v>
      </c>
      <c r="C2729" s="4"/>
      <c r="D2729" s="2"/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  <c r="V2729" s="2"/>
      <c r="W2729" s="2">
        <v>3807</v>
      </c>
      <c r="X2729" s="2">
        <v>900</v>
      </c>
    </row>
    <row r="2730" spans="1:24" ht="16.5" customHeight="1" x14ac:dyDescent="0.25">
      <c r="A2730" s="1" t="s">
        <v>895</v>
      </c>
      <c r="B2730" s="4" t="s">
        <v>893</v>
      </c>
      <c r="C2730" s="4"/>
      <c r="D2730" s="2">
        <v>192500</v>
      </c>
      <c r="E2730" s="2"/>
      <c r="F2730" s="2"/>
      <c r="G2730" s="2">
        <v>58993</v>
      </c>
      <c r="H2730" s="2">
        <v>39500</v>
      </c>
      <c r="I2730" s="2">
        <v>106880</v>
      </c>
      <c r="J2730" s="2">
        <v>287496</v>
      </c>
      <c r="K2730" s="2">
        <v>100981</v>
      </c>
      <c r="L2730" s="2">
        <v>4700352</v>
      </c>
      <c r="M2730" s="2">
        <v>185156</v>
      </c>
      <c r="N2730" s="2">
        <v>472718</v>
      </c>
      <c r="O2730" s="2">
        <v>147960</v>
      </c>
      <c r="P2730" s="2">
        <v>30271</v>
      </c>
      <c r="Q2730" s="2">
        <v>18000</v>
      </c>
      <c r="R2730" s="2">
        <v>120341</v>
      </c>
      <c r="S2730" s="2">
        <v>16752</v>
      </c>
      <c r="T2730" s="2"/>
      <c r="U2730" s="2">
        <v>16708</v>
      </c>
      <c r="V2730" s="2">
        <v>30505</v>
      </c>
      <c r="W2730" s="2">
        <v>20071</v>
      </c>
      <c r="X2730" s="2">
        <v>19410</v>
      </c>
    </row>
    <row r="2731" spans="1:24" ht="16.5" customHeight="1" x14ac:dyDescent="0.25">
      <c r="A2731" s="1" t="s">
        <v>895</v>
      </c>
      <c r="B2731" s="4" t="s">
        <v>2959</v>
      </c>
      <c r="C2731" s="4"/>
      <c r="D2731" s="2"/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  <c r="V2731" s="2"/>
      <c r="W2731" s="2"/>
      <c r="X2731" s="2">
        <v>696</v>
      </c>
    </row>
    <row r="2732" spans="1:24" ht="16.5" customHeight="1" x14ac:dyDescent="0.25">
      <c r="A2732" s="1" t="s">
        <v>895</v>
      </c>
      <c r="B2732" s="4" t="s">
        <v>1522</v>
      </c>
      <c r="C2732" s="4"/>
      <c r="D2732" s="2"/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  <c r="S2732" s="2"/>
      <c r="T2732" s="2">
        <v>9572</v>
      </c>
      <c r="U2732" s="2"/>
      <c r="V2732" s="2"/>
      <c r="W2732" s="2"/>
      <c r="X2732" s="2"/>
    </row>
    <row r="2733" spans="1:24" ht="16.5" customHeight="1" x14ac:dyDescent="0.25">
      <c r="A2733" s="1" t="s">
        <v>895</v>
      </c>
      <c r="B2733" s="4" t="s">
        <v>2443</v>
      </c>
      <c r="C2733" s="4"/>
      <c r="D2733" s="2"/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  <c r="V2733" s="51">
        <v>67</v>
      </c>
      <c r="W2733" s="51"/>
      <c r="X2733" s="51"/>
    </row>
    <row r="2734" spans="1:24" ht="16.5" customHeight="1" x14ac:dyDescent="0.25">
      <c r="A2734" s="1" t="s">
        <v>895</v>
      </c>
      <c r="B2734" s="4" t="s">
        <v>2444</v>
      </c>
      <c r="C2734" s="4"/>
      <c r="D2734" s="2"/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  <c r="V2734" s="51">
        <v>75</v>
      </c>
      <c r="W2734" s="51"/>
      <c r="X2734" s="51"/>
    </row>
    <row r="2735" spans="1:24" ht="16.5" customHeight="1" x14ac:dyDescent="0.25">
      <c r="A2735" s="1" t="s">
        <v>895</v>
      </c>
      <c r="B2735" s="4" t="s">
        <v>2445</v>
      </c>
      <c r="C2735" s="4"/>
      <c r="D2735" s="2"/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  <c r="V2735" s="51">
        <v>48</v>
      </c>
      <c r="W2735" s="51"/>
      <c r="X2735" s="51"/>
    </row>
    <row r="2736" spans="1:24" ht="16.5" customHeight="1" x14ac:dyDescent="0.25">
      <c r="A2736" s="1" t="s">
        <v>895</v>
      </c>
      <c r="B2736" s="4" t="s">
        <v>2446</v>
      </c>
      <c r="C2736" s="4"/>
      <c r="D2736" s="2"/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  <c r="S2736" s="2"/>
      <c r="T2736" s="2"/>
      <c r="U2736" s="2"/>
      <c r="V2736" s="51">
        <v>2</v>
      </c>
      <c r="W2736" s="51"/>
      <c r="X2736" s="51"/>
    </row>
    <row r="2737" spans="1:24" ht="16.5" customHeight="1" x14ac:dyDescent="0.25">
      <c r="A2737" s="1" t="s">
        <v>895</v>
      </c>
      <c r="B2737" s="4" t="s">
        <v>2447</v>
      </c>
      <c r="C2737" s="4"/>
      <c r="D2737" s="2"/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  <c r="V2737" s="51">
        <v>45</v>
      </c>
      <c r="W2737" s="51"/>
      <c r="X2737" s="51"/>
    </row>
    <row r="2738" spans="1:24" ht="16.5" customHeight="1" x14ac:dyDescent="0.25">
      <c r="A2738" s="1" t="s">
        <v>895</v>
      </c>
      <c r="B2738" s="4" t="s">
        <v>2448</v>
      </c>
      <c r="C2738" s="4"/>
      <c r="D2738" s="2"/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  <c r="V2738" s="51">
        <v>45</v>
      </c>
      <c r="W2738" s="51"/>
      <c r="X2738" s="51"/>
    </row>
    <row r="2739" spans="1:24" ht="16.5" customHeight="1" x14ac:dyDescent="0.25">
      <c r="A2739" s="1" t="s">
        <v>895</v>
      </c>
      <c r="B2739" s="4" t="s">
        <v>2449</v>
      </c>
      <c r="C2739" s="4"/>
      <c r="D2739" s="2"/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  <c r="V2739" s="51">
        <v>78</v>
      </c>
      <c r="W2739" s="51"/>
      <c r="X2739" s="51"/>
    </row>
    <row r="2740" spans="1:24" ht="16.5" customHeight="1" x14ac:dyDescent="0.25">
      <c r="A2740" s="1" t="s">
        <v>895</v>
      </c>
      <c r="B2740" s="4" t="s">
        <v>2450</v>
      </c>
      <c r="C2740" s="4"/>
      <c r="D2740" s="2"/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  <c r="V2740" s="51">
        <v>70</v>
      </c>
      <c r="W2740" s="51"/>
      <c r="X2740" s="51"/>
    </row>
    <row r="2741" spans="1:24" ht="16.5" customHeight="1" x14ac:dyDescent="0.25">
      <c r="A2741" s="1" t="s">
        <v>895</v>
      </c>
      <c r="B2741" s="4" t="s">
        <v>2451</v>
      </c>
      <c r="C2741" s="4"/>
      <c r="D2741" s="2"/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  <c r="V2741" s="51">
        <v>76</v>
      </c>
      <c r="W2741" s="51"/>
      <c r="X2741" s="51"/>
    </row>
    <row r="2742" spans="1:24" ht="16.5" customHeight="1" x14ac:dyDescent="0.25">
      <c r="A2742" s="1" t="s">
        <v>895</v>
      </c>
      <c r="B2742" s="4" t="s">
        <v>2452</v>
      </c>
      <c r="C2742" s="4"/>
      <c r="D2742" s="2"/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  <c r="V2742" s="51">
        <v>73</v>
      </c>
      <c r="W2742" s="51"/>
      <c r="X2742" s="51"/>
    </row>
    <row r="2743" spans="1:24" ht="16.5" customHeight="1" x14ac:dyDescent="0.25">
      <c r="A2743" s="1" t="s">
        <v>895</v>
      </c>
      <c r="B2743" s="4" t="s">
        <v>2453</v>
      </c>
      <c r="C2743" s="4"/>
      <c r="D2743" s="2"/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  <c r="V2743" s="51">
        <v>76</v>
      </c>
      <c r="W2743" s="51"/>
      <c r="X2743" s="51"/>
    </row>
    <row r="2744" spans="1:24" ht="16.5" customHeight="1" x14ac:dyDescent="0.25">
      <c r="A2744" s="1" t="s">
        <v>895</v>
      </c>
      <c r="B2744" s="4" t="s">
        <v>2454</v>
      </c>
      <c r="C2744" s="4"/>
      <c r="D2744" s="2"/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  <c r="V2744" s="51">
        <v>77</v>
      </c>
      <c r="W2744" s="51"/>
      <c r="X2744" s="51"/>
    </row>
    <row r="2745" spans="1:24" ht="16.5" customHeight="1" x14ac:dyDescent="0.25">
      <c r="A2745" s="1" t="s">
        <v>895</v>
      </c>
      <c r="B2745" s="4" t="s">
        <v>2455</v>
      </c>
      <c r="C2745" s="4"/>
      <c r="D2745" s="2"/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  <c r="V2745" s="51">
        <v>70</v>
      </c>
      <c r="W2745" s="51"/>
      <c r="X2745" s="51"/>
    </row>
    <row r="2746" spans="1:24" ht="16.5" customHeight="1" x14ac:dyDescent="0.25">
      <c r="A2746" s="1" t="s">
        <v>895</v>
      </c>
      <c r="B2746" s="4" t="s">
        <v>2456</v>
      </c>
      <c r="C2746" s="4"/>
      <c r="D2746" s="2"/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  <c r="V2746" s="51">
        <v>68</v>
      </c>
      <c r="W2746" s="51"/>
      <c r="X2746" s="51"/>
    </row>
    <row r="2747" spans="1:24" ht="16.5" customHeight="1" x14ac:dyDescent="0.25">
      <c r="A2747" s="1" t="s">
        <v>895</v>
      </c>
      <c r="B2747" s="4" t="s">
        <v>2457</v>
      </c>
      <c r="C2747" s="4"/>
      <c r="D2747" s="2"/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  <c r="V2747" s="51">
        <v>78</v>
      </c>
      <c r="W2747" s="51"/>
      <c r="X2747" s="51"/>
    </row>
    <row r="2748" spans="1:24" ht="16.5" customHeight="1" x14ac:dyDescent="0.25">
      <c r="A2748" s="1" t="s">
        <v>895</v>
      </c>
      <c r="B2748" s="4" t="s">
        <v>2458</v>
      </c>
      <c r="C2748" s="4"/>
      <c r="D2748" s="2"/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  <c r="V2748" s="51">
        <v>71</v>
      </c>
      <c r="W2748" s="51"/>
      <c r="X2748" s="51"/>
    </row>
    <row r="2749" spans="1:24" ht="16.5" customHeight="1" x14ac:dyDescent="0.25">
      <c r="A2749" s="1" t="s">
        <v>895</v>
      </c>
      <c r="B2749" s="4" t="s">
        <v>2459</v>
      </c>
      <c r="C2749" s="4"/>
      <c r="D2749" s="2"/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  <c r="S2749" s="2"/>
      <c r="T2749" s="2"/>
      <c r="U2749" s="2"/>
      <c r="V2749" s="51">
        <v>72</v>
      </c>
      <c r="W2749" s="51"/>
      <c r="X2749" s="51"/>
    </row>
    <row r="2750" spans="1:24" ht="16.5" customHeight="1" x14ac:dyDescent="0.25">
      <c r="A2750" s="1" t="s">
        <v>895</v>
      </c>
      <c r="B2750" s="4" t="s">
        <v>2460</v>
      </c>
      <c r="C2750" s="4"/>
      <c r="D2750" s="2"/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  <c r="V2750" s="51">
        <v>71</v>
      </c>
      <c r="W2750" s="51"/>
      <c r="X2750" s="51"/>
    </row>
    <row r="2751" spans="1:24" ht="16.5" customHeight="1" x14ac:dyDescent="0.25">
      <c r="A2751" s="1" t="s">
        <v>895</v>
      </c>
      <c r="B2751" s="4" t="s">
        <v>2461</v>
      </c>
      <c r="C2751" s="4"/>
      <c r="D2751" s="2"/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  <c r="V2751" s="51">
        <v>45</v>
      </c>
      <c r="W2751" s="51"/>
      <c r="X2751" s="51"/>
    </row>
    <row r="2752" spans="1:24" ht="16.5" customHeight="1" x14ac:dyDescent="0.25">
      <c r="A2752" s="1" t="s">
        <v>895</v>
      </c>
      <c r="B2752" s="4" t="s">
        <v>2462</v>
      </c>
      <c r="C2752" s="4"/>
      <c r="D2752" s="2"/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  <c r="V2752" s="51">
        <v>73</v>
      </c>
      <c r="W2752" s="51"/>
      <c r="X2752" s="51"/>
    </row>
    <row r="2753" spans="1:24" ht="16.5" customHeight="1" x14ac:dyDescent="0.25">
      <c r="A2753" s="1" t="s">
        <v>895</v>
      </c>
      <c r="B2753" s="4" t="s">
        <v>2463</v>
      </c>
      <c r="C2753" s="4"/>
      <c r="D2753" s="2"/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  <c r="V2753" s="51">
        <v>47</v>
      </c>
      <c r="W2753" s="51"/>
      <c r="X2753" s="51"/>
    </row>
    <row r="2754" spans="1:24" ht="16.5" customHeight="1" x14ac:dyDescent="0.25">
      <c r="A2754" s="1" t="s">
        <v>895</v>
      </c>
      <c r="B2754" s="4" t="s">
        <v>2464</v>
      </c>
      <c r="C2754" s="4"/>
      <c r="D2754" s="2"/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  <c r="V2754" s="51">
        <v>75</v>
      </c>
      <c r="W2754" s="51"/>
      <c r="X2754" s="51"/>
    </row>
    <row r="2755" spans="1:24" ht="16.5" customHeight="1" x14ac:dyDescent="0.25">
      <c r="A2755" s="1" t="s">
        <v>895</v>
      </c>
      <c r="B2755" s="4" t="s">
        <v>2465</v>
      </c>
      <c r="C2755" s="4"/>
      <c r="D2755" s="2"/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  <c r="S2755" s="2"/>
      <c r="T2755" s="2"/>
      <c r="U2755" s="2"/>
      <c r="V2755" s="51">
        <v>38</v>
      </c>
      <c r="W2755" s="51"/>
      <c r="X2755" s="51"/>
    </row>
    <row r="2756" spans="1:24" ht="16.5" customHeight="1" x14ac:dyDescent="0.25">
      <c r="A2756" s="1" t="s">
        <v>895</v>
      </c>
      <c r="B2756" s="4" t="s">
        <v>2466</v>
      </c>
      <c r="C2756" s="4"/>
      <c r="D2756" s="2"/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  <c r="V2756" s="51">
        <v>146</v>
      </c>
      <c r="W2756" s="2">
        <v>15</v>
      </c>
      <c r="X2756" s="2"/>
    </row>
    <row r="2757" spans="1:24" ht="16.5" customHeight="1" x14ac:dyDescent="0.25">
      <c r="A2757" s="1" t="s">
        <v>895</v>
      </c>
      <c r="B2757" s="4" t="s">
        <v>2467</v>
      </c>
      <c r="C2757" s="4"/>
      <c r="D2757" s="2"/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  <c r="V2757" s="51">
        <v>73</v>
      </c>
      <c r="W2757" s="51"/>
      <c r="X2757" s="51"/>
    </row>
    <row r="2758" spans="1:24" ht="16.5" customHeight="1" x14ac:dyDescent="0.25">
      <c r="A2758" s="1" t="s">
        <v>895</v>
      </c>
      <c r="B2758" s="4" t="s">
        <v>2468</v>
      </c>
      <c r="C2758" s="4"/>
      <c r="D2758" s="2"/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  <c r="V2758" s="51">
        <v>12</v>
      </c>
      <c r="W2758" s="51"/>
      <c r="X2758" s="51"/>
    </row>
    <row r="2759" spans="1:24" ht="16.5" customHeight="1" x14ac:dyDescent="0.25">
      <c r="A2759" s="1" t="s">
        <v>895</v>
      </c>
      <c r="B2759" s="4" t="s">
        <v>2469</v>
      </c>
      <c r="C2759" s="4"/>
      <c r="D2759" s="2"/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  <c r="V2759" s="51">
        <v>15</v>
      </c>
      <c r="W2759" s="51"/>
      <c r="X2759" s="51"/>
    </row>
    <row r="2760" spans="1:24" ht="16.5" customHeight="1" x14ac:dyDescent="0.25">
      <c r="A2760" s="1" t="s">
        <v>895</v>
      </c>
      <c r="B2760" s="4" t="s">
        <v>2470</v>
      </c>
      <c r="C2760" s="4"/>
      <c r="D2760" s="2"/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  <c r="V2760" s="51">
        <v>4</v>
      </c>
      <c r="W2760" s="51"/>
      <c r="X2760" s="51"/>
    </row>
    <row r="2761" spans="1:24" ht="16.5" customHeight="1" x14ac:dyDescent="0.25">
      <c r="A2761" s="1" t="s">
        <v>895</v>
      </c>
      <c r="B2761" s="4" t="s">
        <v>2471</v>
      </c>
      <c r="C2761" s="4"/>
      <c r="D2761" s="2"/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  <c r="S2761" s="2"/>
      <c r="T2761" s="2"/>
      <c r="U2761" s="2"/>
      <c r="V2761" s="51">
        <v>3</v>
      </c>
      <c r="W2761" s="51"/>
      <c r="X2761" s="51"/>
    </row>
    <row r="2762" spans="1:24" ht="16.5" customHeight="1" x14ac:dyDescent="0.25">
      <c r="A2762" s="1" t="s">
        <v>895</v>
      </c>
      <c r="B2762" s="4" t="s">
        <v>2472</v>
      </c>
      <c r="C2762" s="4"/>
      <c r="D2762" s="2"/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  <c r="V2762" s="51">
        <v>20</v>
      </c>
      <c r="W2762" s="51"/>
      <c r="X2762" s="51"/>
    </row>
    <row r="2763" spans="1:24" ht="16.5" customHeight="1" x14ac:dyDescent="0.25">
      <c r="A2763" s="1" t="s">
        <v>895</v>
      </c>
      <c r="B2763" s="4" t="s">
        <v>2473</v>
      </c>
      <c r="C2763" s="4"/>
      <c r="D2763" s="2"/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  <c r="V2763" s="51">
        <v>9</v>
      </c>
      <c r="W2763" s="51"/>
      <c r="X2763" s="51"/>
    </row>
    <row r="2764" spans="1:24" ht="16.5" customHeight="1" x14ac:dyDescent="0.25">
      <c r="A2764" s="1" t="s">
        <v>895</v>
      </c>
      <c r="B2764" s="4" t="s">
        <v>2474</v>
      </c>
      <c r="C2764" s="4"/>
      <c r="D2764" s="2"/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  <c r="V2764" s="51">
        <v>28</v>
      </c>
      <c r="W2764" s="51"/>
      <c r="X2764" s="51"/>
    </row>
    <row r="2765" spans="1:24" ht="16.5" customHeight="1" x14ac:dyDescent="0.25">
      <c r="A2765" s="1" t="s">
        <v>895</v>
      </c>
      <c r="B2765" s="4" t="s">
        <v>2475</v>
      </c>
      <c r="C2765" s="4"/>
      <c r="D2765" s="2"/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  <c r="V2765" s="51">
        <v>15</v>
      </c>
      <c r="W2765" s="51"/>
      <c r="X2765" s="51"/>
    </row>
    <row r="2766" spans="1:24" ht="16.5" customHeight="1" x14ac:dyDescent="0.25">
      <c r="A2766" s="1" t="s">
        <v>895</v>
      </c>
      <c r="B2766" s="4" t="s">
        <v>2476</v>
      </c>
      <c r="C2766" s="4"/>
      <c r="D2766" s="2"/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  <c r="S2766" s="2"/>
      <c r="T2766" s="2"/>
      <c r="U2766" s="2"/>
      <c r="V2766" s="51">
        <v>58</v>
      </c>
      <c r="W2766" s="51"/>
      <c r="X2766" s="51"/>
    </row>
    <row r="2767" spans="1:24" ht="16.5" customHeight="1" x14ac:dyDescent="0.25">
      <c r="A2767" s="1" t="s">
        <v>895</v>
      </c>
      <c r="B2767" s="4" t="s">
        <v>2477</v>
      </c>
      <c r="C2767" s="4"/>
      <c r="D2767" s="2"/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  <c r="V2767" s="51">
        <v>64</v>
      </c>
      <c r="W2767" s="51"/>
      <c r="X2767" s="51"/>
    </row>
    <row r="2768" spans="1:24" ht="16.5" customHeight="1" x14ac:dyDescent="0.25">
      <c r="A2768" s="1" t="s">
        <v>895</v>
      </c>
      <c r="B2768" s="4" t="s">
        <v>2478</v>
      </c>
      <c r="C2768" s="4"/>
      <c r="D2768" s="2"/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  <c r="V2768" s="51">
        <v>53</v>
      </c>
      <c r="W2768" s="51"/>
      <c r="X2768" s="51"/>
    </row>
    <row r="2769" spans="1:24" ht="16.5" customHeight="1" x14ac:dyDescent="0.25">
      <c r="A2769" s="1" t="s">
        <v>895</v>
      </c>
      <c r="B2769" s="4" t="s">
        <v>2479</v>
      </c>
      <c r="C2769" s="4"/>
      <c r="D2769" s="2"/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  <c r="V2769" s="51">
        <v>72</v>
      </c>
      <c r="W2769" s="2"/>
      <c r="X2769" s="2"/>
    </row>
    <row r="2770" spans="1:24" ht="16.5" customHeight="1" x14ac:dyDescent="0.25">
      <c r="A2770" s="1" t="s">
        <v>895</v>
      </c>
      <c r="B2770" s="4" t="s">
        <v>2480</v>
      </c>
      <c r="C2770" s="4"/>
      <c r="D2770" s="2"/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  <c r="V2770" s="51">
        <v>269</v>
      </c>
      <c r="W2770" s="2"/>
      <c r="X2770" s="2"/>
    </row>
    <row r="2771" spans="1:24" ht="16.5" customHeight="1" x14ac:dyDescent="0.25">
      <c r="A2771" s="1" t="s">
        <v>895</v>
      </c>
      <c r="B2771" s="4" t="s">
        <v>2481</v>
      </c>
      <c r="C2771" s="4"/>
      <c r="D2771" s="2"/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  <c r="V2771" s="51">
        <v>353</v>
      </c>
      <c r="W2771" s="2">
        <v>57</v>
      </c>
      <c r="X2771" s="2"/>
    </row>
    <row r="2772" spans="1:24" ht="16.5" customHeight="1" x14ac:dyDescent="0.25">
      <c r="A2772" s="1" t="s">
        <v>895</v>
      </c>
      <c r="B2772" s="4" t="s">
        <v>2482</v>
      </c>
      <c r="C2772" s="4"/>
      <c r="D2772" s="2"/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  <c r="V2772" s="51">
        <v>135</v>
      </c>
      <c r="W2772" s="2">
        <v>18</v>
      </c>
      <c r="X2772" s="2"/>
    </row>
    <row r="2773" spans="1:24" ht="16.5" customHeight="1" x14ac:dyDescent="0.25">
      <c r="A2773" s="1" t="s">
        <v>895</v>
      </c>
      <c r="B2773" s="4" t="s">
        <v>2483</v>
      </c>
      <c r="C2773" s="4"/>
      <c r="D2773" s="2"/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  <c r="V2773" s="51">
        <v>166</v>
      </c>
      <c r="W2773" s="2"/>
      <c r="X2773" s="2"/>
    </row>
    <row r="2774" spans="1:24" ht="16.5" customHeight="1" x14ac:dyDescent="0.25">
      <c r="A2774" s="1" t="s">
        <v>895</v>
      </c>
      <c r="B2774" s="4" t="s">
        <v>2484</v>
      </c>
      <c r="C2774" s="4"/>
      <c r="D2774" s="2"/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  <c r="V2774" s="51">
        <v>391</v>
      </c>
      <c r="W2774" s="2">
        <v>46</v>
      </c>
      <c r="X2774" s="2"/>
    </row>
    <row r="2775" spans="1:24" ht="16.5" customHeight="1" x14ac:dyDescent="0.25">
      <c r="A2775" s="1" t="s">
        <v>895</v>
      </c>
      <c r="B2775" s="4" t="s">
        <v>2485</v>
      </c>
      <c r="C2775" s="4"/>
      <c r="D2775" s="2"/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  <c r="S2775" s="2"/>
      <c r="T2775" s="2"/>
      <c r="U2775" s="2"/>
      <c r="V2775" s="51">
        <v>173</v>
      </c>
      <c r="W2775" s="2">
        <v>12</v>
      </c>
      <c r="X2775" s="2"/>
    </row>
    <row r="2776" spans="1:24" ht="16.5" customHeight="1" x14ac:dyDescent="0.25">
      <c r="A2776" s="1" t="s">
        <v>895</v>
      </c>
      <c r="B2776" s="4" t="s">
        <v>2486</v>
      </c>
      <c r="C2776" s="4"/>
      <c r="D2776" s="2"/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  <c r="V2776" s="51">
        <v>1603</v>
      </c>
      <c r="W2776" s="2"/>
      <c r="X2776" s="2"/>
    </row>
    <row r="2777" spans="1:24" ht="16.5" customHeight="1" x14ac:dyDescent="0.25">
      <c r="A2777" s="1" t="s">
        <v>895</v>
      </c>
      <c r="B2777" s="4" t="s">
        <v>2487</v>
      </c>
      <c r="C2777" s="4"/>
      <c r="D2777" s="2"/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  <c r="V2777" s="51">
        <v>261</v>
      </c>
      <c r="W2777" s="2">
        <v>21</v>
      </c>
      <c r="X2777" s="2"/>
    </row>
    <row r="2778" spans="1:24" ht="16.5" customHeight="1" x14ac:dyDescent="0.25">
      <c r="A2778" s="1" t="s">
        <v>895</v>
      </c>
      <c r="B2778" s="4" t="s">
        <v>2488</v>
      </c>
      <c r="C2778" s="4"/>
      <c r="D2778" s="2"/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  <c r="V2778" s="51">
        <v>344</v>
      </c>
      <c r="W2778" s="2">
        <v>61</v>
      </c>
      <c r="X2778" s="2"/>
    </row>
    <row r="2779" spans="1:24" ht="16.5" customHeight="1" x14ac:dyDescent="0.25">
      <c r="A2779" s="1" t="s">
        <v>895</v>
      </c>
      <c r="B2779" s="4" t="s">
        <v>2489</v>
      </c>
      <c r="C2779" s="4"/>
      <c r="D2779" s="2"/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  <c r="V2779" s="51">
        <v>232</v>
      </c>
      <c r="W2779" s="2">
        <v>19</v>
      </c>
      <c r="X2779" s="2"/>
    </row>
    <row r="2780" spans="1:24" ht="16.5" customHeight="1" x14ac:dyDescent="0.25">
      <c r="A2780" s="1" t="s">
        <v>895</v>
      </c>
      <c r="B2780" s="4" t="s">
        <v>2490</v>
      </c>
      <c r="C2780" s="4"/>
      <c r="D2780" s="2"/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  <c r="V2780" s="51">
        <v>96</v>
      </c>
      <c r="W2780" s="2"/>
      <c r="X2780" s="2"/>
    </row>
    <row r="2781" spans="1:24" ht="16.5" customHeight="1" x14ac:dyDescent="0.25">
      <c r="A2781" s="1" t="s">
        <v>895</v>
      </c>
      <c r="B2781" s="4" t="s">
        <v>2491</v>
      </c>
      <c r="C2781" s="4"/>
      <c r="D2781" s="2"/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  <c r="S2781" s="2"/>
      <c r="T2781" s="2"/>
      <c r="U2781" s="2"/>
      <c r="V2781" s="51">
        <v>55</v>
      </c>
      <c r="W2781" s="2"/>
      <c r="X2781" s="2"/>
    </row>
    <row r="2782" spans="1:24" ht="16.5" customHeight="1" x14ac:dyDescent="0.25">
      <c r="A2782" s="1" t="s">
        <v>895</v>
      </c>
      <c r="B2782" s="4" t="s">
        <v>2492</v>
      </c>
      <c r="C2782" s="4"/>
      <c r="D2782" s="2"/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  <c r="V2782" s="51">
        <v>217</v>
      </c>
      <c r="W2782" s="2">
        <v>27</v>
      </c>
      <c r="X2782" s="2"/>
    </row>
    <row r="2783" spans="1:24" ht="16.5" customHeight="1" x14ac:dyDescent="0.25">
      <c r="A2783" s="1" t="s">
        <v>895</v>
      </c>
      <c r="B2783" s="4" t="s">
        <v>2493</v>
      </c>
      <c r="C2783" s="4"/>
      <c r="D2783" s="2"/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  <c r="V2783" s="51">
        <v>231</v>
      </c>
      <c r="W2783" s="2">
        <v>14</v>
      </c>
      <c r="X2783" s="2"/>
    </row>
    <row r="2784" spans="1:24" ht="16.5" customHeight="1" x14ac:dyDescent="0.25">
      <c r="A2784" s="1" t="s">
        <v>895</v>
      </c>
      <c r="B2784" s="4" t="s">
        <v>2494</v>
      </c>
      <c r="C2784" s="4"/>
      <c r="D2784" s="2"/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  <c r="V2784" s="51">
        <v>20</v>
      </c>
      <c r="W2784" s="2"/>
      <c r="X2784" s="2"/>
    </row>
    <row r="2785" spans="1:25" ht="16.5" customHeight="1" x14ac:dyDescent="0.25">
      <c r="A2785" s="1" t="s">
        <v>895</v>
      </c>
      <c r="B2785" s="4" t="s">
        <v>894</v>
      </c>
      <c r="C2785" s="4"/>
      <c r="D2785" s="2">
        <v>81000</v>
      </c>
      <c r="E2785" s="2"/>
      <c r="F2785" s="2"/>
      <c r="G2785" s="2">
        <v>5000</v>
      </c>
      <c r="H2785" s="2"/>
      <c r="I2785" s="2"/>
      <c r="J2785" s="2">
        <v>199144</v>
      </c>
      <c r="K2785" s="2"/>
      <c r="L2785" s="2">
        <v>700</v>
      </c>
      <c r="M2785" s="2">
        <v>2053</v>
      </c>
      <c r="N2785" s="2">
        <v>5913</v>
      </c>
      <c r="O2785" s="2">
        <v>129</v>
      </c>
      <c r="P2785" s="2"/>
      <c r="Q2785" s="2">
        <v>0</v>
      </c>
      <c r="R2785" s="2">
        <v>10000</v>
      </c>
      <c r="S2785" s="2"/>
      <c r="T2785" s="2"/>
      <c r="U2785" s="2">
        <v>1000</v>
      </c>
      <c r="V2785" s="2">
        <v>1000</v>
      </c>
      <c r="W2785" s="2">
        <v>480</v>
      </c>
      <c r="X2785" s="2">
        <v>670</v>
      </c>
    </row>
    <row r="2786" spans="1:25" ht="16.5" customHeight="1" x14ac:dyDescent="0.25">
      <c r="A2786" s="7" t="s">
        <v>983</v>
      </c>
      <c r="B2786" s="7" t="s">
        <v>983</v>
      </c>
      <c r="C2786" s="7"/>
      <c r="D2786" s="9">
        <f t="shared" ref="D2786:U2786" si="80">SUM(D2567:D2785)</f>
        <v>10762118</v>
      </c>
      <c r="E2786" s="9">
        <f t="shared" si="80"/>
        <v>737905</v>
      </c>
      <c r="F2786" s="9">
        <f t="shared" si="80"/>
        <v>1190001</v>
      </c>
      <c r="G2786" s="9">
        <f t="shared" si="80"/>
        <v>1860088</v>
      </c>
      <c r="H2786" s="9">
        <f t="shared" si="80"/>
        <v>3031467</v>
      </c>
      <c r="I2786" s="9">
        <f t="shared" si="80"/>
        <v>9352973</v>
      </c>
      <c r="J2786" s="9">
        <f t="shared" si="80"/>
        <v>19008623</v>
      </c>
      <c r="K2786" s="9">
        <f t="shared" si="80"/>
        <v>10692972</v>
      </c>
      <c r="L2786" s="9">
        <f t="shared" si="80"/>
        <v>23275758</v>
      </c>
      <c r="M2786" s="9">
        <f t="shared" si="80"/>
        <v>11557252</v>
      </c>
      <c r="N2786" s="9">
        <f t="shared" si="80"/>
        <v>28541509</v>
      </c>
      <c r="O2786" s="9">
        <f t="shared" si="80"/>
        <v>23326641</v>
      </c>
      <c r="P2786" s="9">
        <f t="shared" si="80"/>
        <v>15539396</v>
      </c>
      <c r="Q2786" s="9">
        <f t="shared" si="80"/>
        <v>7037108</v>
      </c>
      <c r="R2786" s="9">
        <f t="shared" si="80"/>
        <v>10278007</v>
      </c>
      <c r="S2786" s="9">
        <f t="shared" si="80"/>
        <v>6970778</v>
      </c>
      <c r="T2786" s="9">
        <f t="shared" si="80"/>
        <v>9572479</v>
      </c>
      <c r="U2786" s="9">
        <f t="shared" si="80"/>
        <v>12301182</v>
      </c>
      <c r="V2786" s="9">
        <f>SUM(V2560:V2785)</f>
        <v>9375095</v>
      </c>
      <c r="W2786" s="9">
        <f>SUM(W2560:W2785)</f>
        <v>10868980</v>
      </c>
      <c r="X2786" s="9">
        <f>SUM(X2560:X2785)</f>
        <v>10184236</v>
      </c>
      <c r="Y2786" s="6" t="s">
        <v>936</v>
      </c>
    </row>
    <row r="2787" spans="1:25" ht="16.5" customHeight="1" x14ac:dyDescent="0.25">
      <c r="A2787" s="1" t="s">
        <v>902</v>
      </c>
      <c r="B2787" s="4" t="s">
        <v>904</v>
      </c>
      <c r="C2787" s="4"/>
      <c r="D2787" s="2"/>
      <c r="E2787" s="2"/>
      <c r="F2787" s="2"/>
      <c r="G2787" s="2"/>
      <c r="H2787" s="2"/>
      <c r="I2787" s="2"/>
      <c r="J2787" s="2"/>
      <c r="K2787" s="2"/>
      <c r="L2787" s="2"/>
      <c r="M2787" s="2"/>
      <c r="N2787" s="2">
        <v>1450</v>
      </c>
      <c r="O2787" s="2"/>
      <c r="P2787" s="2"/>
      <c r="Q2787" s="2">
        <v>0</v>
      </c>
      <c r="R2787" s="2">
        <v>0</v>
      </c>
      <c r="S2787" s="2"/>
      <c r="T2787" s="2"/>
      <c r="U2787" s="2"/>
      <c r="V2787" s="2"/>
      <c r="W2787" s="2"/>
      <c r="X2787" s="2"/>
    </row>
    <row r="2788" spans="1:25" ht="16.5" customHeight="1" x14ac:dyDescent="0.25">
      <c r="A2788" s="1" t="s">
        <v>902</v>
      </c>
      <c r="B2788" s="4" t="s">
        <v>905</v>
      </c>
      <c r="C2788" s="4"/>
      <c r="D2788" s="2"/>
      <c r="E2788" s="2"/>
      <c r="F2788" s="2"/>
      <c r="G2788" s="2"/>
      <c r="H2788" s="2"/>
      <c r="I2788" s="2"/>
      <c r="J2788" s="2"/>
      <c r="K2788" s="2"/>
      <c r="L2788" s="2"/>
      <c r="M2788" s="2"/>
      <c r="N2788" s="2">
        <v>1415</v>
      </c>
      <c r="O2788" s="2"/>
      <c r="P2788" s="2"/>
      <c r="Q2788" s="2">
        <v>0</v>
      </c>
      <c r="R2788" s="2">
        <v>0</v>
      </c>
      <c r="S2788" s="2"/>
      <c r="T2788" s="2"/>
      <c r="U2788" s="2"/>
      <c r="V2788" s="2"/>
      <c r="W2788" s="2"/>
      <c r="X2788" s="2"/>
    </row>
    <row r="2789" spans="1:25" ht="16.5" customHeight="1" x14ac:dyDescent="0.25">
      <c r="A2789" s="1" t="s">
        <v>902</v>
      </c>
      <c r="B2789" s="4" t="s">
        <v>903</v>
      </c>
      <c r="C2789" s="4"/>
      <c r="D2789" s="2"/>
      <c r="E2789" s="2"/>
      <c r="F2789" s="2"/>
      <c r="G2789" s="2"/>
      <c r="H2789" s="2"/>
      <c r="I2789" s="2"/>
      <c r="J2789" s="2"/>
      <c r="K2789" s="2"/>
      <c r="L2789" s="2"/>
      <c r="M2789" s="2"/>
      <c r="N2789" s="2">
        <v>1417</v>
      </c>
      <c r="O2789" s="2"/>
      <c r="P2789" s="2"/>
      <c r="Q2789" s="2">
        <v>0</v>
      </c>
      <c r="R2789" s="2">
        <v>0</v>
      </c>
      <c r="S2789" s="2"/>
      <c r="T2789" s="2"/>
      <c r="U2789" s="2"/>
      <c r="V2789" s="2"/>
      <c r="W2789" s="2"/>
      <c r="X2789" s="2"/>
    </row>
    <row r="2790" spans="1:25" ht="16.5" customHeight="1" x14ac:dyDescent="0.25">
      <c r="A2790" s="1" t="s">
        <v>902</v>
      </c>
      <c r="B2790" s="4" t="s">
        <v>1205</v>
      </c>
      <c r="C2790" s="4"/>
      <c r="D2790" s="2"/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  <c r="S2790" s="2"/>
      <c r="T2790" s="2"/>
      <c r="U2790" s="2"/>
      <c r="V2790" s="2"/>
      <c r="W2790" s="2"/>
      <c r="X2790" s="2">
        <v>550</v>
      </c>
    </row>
    <row r="2791" spans="1:25" ht="16.5" customHeight="1" x14ac:dyDescent="0.25">
      <c r="A2791" s="1" t="s">
        <v>902</v>
      </c>
      <c r="B2791" s="4" t="s">
        <v>906</v>
      </c>
      <c r="C2791" s="4"/>
      <c r="D2791" s="2"/>
      <c r="E2791" s="2"/>
      <c r="F2791" s="2"/>
      <c r="G2791" s="2"/>
      <c r="H2791" s="2"/>
      <c r="I2791" s="2"/>
      <c r="J2791" s="2"/>
      <c r="K2791" s="2"/>
      <c r="L2791" s="2"/>
      <c r="M2791" s="2">
        <v>5000</v>
      </c>
      <c r="N2791" s="2"/>
      <c r="O2791" s="2"/>
      <c r="P2791" s="2"/>
      <c r="Q2791" s="2">
        <v>0</v>
      </c>
      <c r="R2791" s="2">
        <v>0</v>
      </c>
      <c r="S2791" s="2"/>
      <c r="T2791" s="2"/>
      <c r="U2791" s="2">
        <v>15000</v>
      </c>
      <c r="V2791" s="2"/>
      <c r="W2791" s="2">
        <v>16475</v>
      </c>
      <c r="X2791" s="2">
        <v>877</v>
      </c>
    </row>
    <row r="2792" spans="1:25" ht="16.5" customHeight="1" x14ac:dyDescent="0.25">
      <c r="A2792" s="1" t="s">
        <v>902</v>
      </c>
      <c r="B2792" s="4" t="s">
        <v>60</v>
      </c>
      <c r="C2792" s="4"/>
      <c r="D2792" s="2"/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  <c r="V2792" s="2"/>
      <c r="W2792" s="2">
        <v>1142</v>
      </c>
      <c r="X2792" s="2"/>
    </row>
    <row r="2793" spans="1:25" ht="16.5" customHeight="1" x14ac:dyDescent="0.25">
      <c r="A2793" s="1" t="s">
        <v>902</v>
      </c>
      <c r="B2793" s="4" t="s">
        <v>1228</v>
      </c>
      <c r="C2793" s="4"/>
      <c r="D2793" s="2"/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>
        <v>120000</v>
      </c>
      <c r="S2793" s="2">
        <v>10000</v>
      </c>
      <c r="T2793" s="2"/>
      <c r="U2793" s="2">
        <v>90000</v>
      </c>
      <c r="V2793" s="2">
        <v>200</v>
      </c>
      <c r="W2793" s="2">
        <v>1017</v>
      </c>
      <c r="X2793" s="2">
        <v>750</v>
      </c>
    </row>
    <row r="2794" spans="1:25" ht="16.5" customHeight="1" x14ac:dyDescent="0.25">
      <c r="A2794" s="1" t="s">
        <v>902</v>
      </c>
      <c r="B2794" s="4" t="s">
        <v>10</v>
      </c>
      <c r="C2794" s="4"/>
      <c r="D2794" s="2">
        <v>7012</v>
      </c>
      <c r="E2794" s="2">
        <v>500</v>
      </c>
      <c r="F2794" s="2">
        <v>1500</v>
      </c>
      <c r="G2794" s="2"/>
      <c r="H2794" s="2">
        <v>3500</v>
      </c>
      <c r="I2794" s="2"/>
      <c r="J2794" s="2">
        <v>2000</v>
      </c>
      <c r="K2794" s="2"/>
      <c r="L2794" s="2">
        <v>862</v>
      </c>
      <c r="M2794" s="2">
        <v>3950</v>
      </c>
      <c r="N2794" s="2">
        <v>2047</v>
      </c>
      <c r="O2794" s="2"/>
      <c r="P2794" s="2">
        <v>950</v>
      </c>
      <c r="Q2794" s="2">
        <v>0</v>
      </c>
      <c r="R2794" s="2">
        <v>150</v>
      </c>
      <c r="S2794" s="2"/>
      <c r="T2794" s="2"/>
      <c r="U2794" s="2">
        <v>10000</v>
      </c>
      <c r="V2794" s="2"/>
      <c r="W2794" s="2">
        <v>150</v>
      </c>
      <c r="X2794" s="2"/>
    </row>
    <row r="2795" spans="1:25" ht="16.5" customHeight="1" x14ac:dyDescent="0.25">
      <c r="A2795" s="1" t="s">
        <v>902</v>
      </c>
      <c r="B2795" s="4" t="s">
        <v>1735</v>
      </c>
      <c r="C2795" s="4"/>
      <c r="D2795" s="2"/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  <c r="V2795" s="2">
        <v>35964</v>
      </c>
      <c r="W2795" s="2">
        <v>40696</v>
      </c>
      <c r="X2795" s="2">
        <v>27000</v>
      </c>
    </row>
    <row r="2796" spans="1:25" ht="16.5" customHeight="1" x14ac:dyDescent="0.25">
      <c r="A2796" s="1" t="s">
        <v>902</v>
      </c>
      <c r="B2796" s="4" t="s">
        <v>414</v>
      </c>
      <c r="C2796" s="4"/>
      <c r="D2796" s="2"/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>
        <v>2120</v>
      </c>
      <c r="S2796" s="2">
        <v>5212</v>
      </c>
      <c r="T2796" s="2"/>
      <c r="U2796" s="2">
        <v>10880</v>
      </c>
      <c r="V2796" s="2">
        <v>3000</v>
      </c>
      <c r="W2796" s="2">
        <v>1500</v>
      </c>
      <c r="X2796" s="2">
        <v>1550</v>
      </c>
    </row>
    <row r="2797" spans="1:25" ht="16.5" customHeight="1" x14ac:dyDescent="0.25">
      <c r="A2797" s="1" t="s">
        <v>902</v>
      </c>
      <c r="B2797" s="4" t="s">
        <v>909</v>
      </c>
      <c r="C2797" s="4"/>
      <c r="D2797" s="2"/>
      <c r="E2797" s="2"/>
      <c r="F2797" s="2"/>
      <c r="G2797" s="2"/>
      <c r="H2797" s="2"/>
      <c r="I2797" s="2"/>
      <c r="J2797" s="2"/>
      <c r="K2797" s="2"/>
      <c r="L2797" s="2"/>
      <c r="M2797" s="2"/>
      <c r="N2797" s="2">
        <v>1400</v>
      </c>
      <c r="O2797" s="2"/>
      <c r="P2797" s="2"/>
      <c r="Q2797" s="2">
        <v>0</v>
      </c>
      <c r="R2797" s="2">
        <v>0</v>
      </c>
      <c r="S2797" s="2"/>
      <c r="T2797" s="2"/>
      <c r="U2797" s="2"/>
      <c r="V2797" s="2"/>
      <c r="W2797" s="2"/>
      <c r="X2797" s="2"/>
    </row>
    <row r="2798" spans="1:25" ht="16.5" customHeight="1" x14ac:dyDescent="0.25">
      <c r="A2798" s="1" t="s">
        <v>902</v>
      </c>
      <c r="B2798" s="4" t="s">
        <v>908</v>
      </c>
      <c r="C2798" s="4"/>
      <c r="D2798" s="2"/>
      <c r="E2798" s="2"/>
      <c r="F2798" s="2"/>
      <c r="G2798" s="2"/>
      <c r="H2798" s="2"/>
      <c r="I2798" s="2"/>
      <c r="J2798" s="2"/>
      <c r="K2798" s="2"/>
      <c r="L2798" s="2"/>
      <c r="M2798" s="2"/>
      <c r="N2798" s="2">
        <v>1400</v>
      </c>
      <c r="O2798" s="2"/>
      <c r="P2798" s="2"/>
      <c r="Q2798" s="2">
        <v>0</v>
      </c>
      <c r="R2798" s="2">
        <v>0</v>
      </c>
      <c r="S2798" s="2"/>
      <c r="T2798" s="2"/>
      <c r="U2798" s="2"/>
      <c r="V2798" s="2"/>
      <c r="W2798" s="2"/>
      <c r="X2798" s="2"/>
      <c r="Y2798" s="41"/>
    </row>
    <row r="2799" spans="1:25" ht="16.5" customHeight="1" x14ac:dyDescent="0.25">
      <c r="A2799" s="1" t="s">
        <v>902</v>
      </c>
      <c r="B2799" s="4" t="s">
        <v>907</v>
      </c>
      <c r="C2799" s="4"/>
      <c r="D2799" s="2"/>
      <c r="E2799" s="2"/>
      <c r="F2799" s="2"/>
      <c r="G2799" s="2"/>
      <c r="H2799" s="2"/>
      <c r="I2799" s="2"/>
      <c r="J2799" s="2"/>
      <c r="K2799" s="2"/>
      <c r="L2799" s="2"/>
      <c r="M2799" s="2"/>
      <c r="N2799" s="2">
        <v>1400</v>
      </c>
      <c r="O2799" s="2"/>
      <c r="P2799" s="2"/>
      <c r="Q2799" s="2">
        <v>0</v>
      </c>
      <c r="R2799" s="2">
        <v>0</v>
      </c>
      <c r="S2799" s="2"/>
      <c r="T2799" s="2"/>
      <c r="U2799" s="2"/>
      <c r="V2799" s="2"/>
      <c r="W2799" s="2"/>
      <c r="X2799" s="2"/>
    </row>
    <row r="2800" spans="1:25" ht="16.5" customHeight="1" x14ac:dyDescent="0.25">
      <c r="A2800" s="7" t="s">
        <v>1655</v>
      </c>
      <c r="B2800" s="7" t="s">
        <v>1656</v>
      </c>
      <c r="C2800" s="7"/>
      <c r="D2800" s="9">
        <f t="shared" ref="D2800:T2800" si="81">SUM(D2777:D2786)</f>
        <v>10843118</v>
      </c>
      <c r="E2800" s="9">
        <f t="shared" si="81"/>
        <v>737905</v>
      </c>
      <c r="F2800" s="9">
        <f t="shared" si="81"/>
        <v>1190001</v>
      </c>
      <c r="G2800" s="9">
        <f t="shared" si="81"/>
        <v>1865088</v>
      </c>
      <c r="H2800" s="9">
        <f t="shared" si="81"/>
        <v>3031467</v>
      </c>
      <c r="I2800" s="9">
        <f t="shared" si="81"/>
        <v>9352973</v>
      </c>
      <c r="J2800" s="9">
        <f t="shared" si="81"/>
        <v>19207767</v>
      </c>
      <c r="K2800" s="9">
        <f t="shared" si="81"/>
        <v>10692972</v>
      </c>
      <c r="L2800" s="9">
        <f t="shared" si="81"/>
        <v>23276458</v>
      </c>
      <c r="M2800" s="9">
        <f t="shared" si="81"/>
        <v>11559305</v>
      </c>
      <c r="N2800" s="9">
        <f t="shared" si="81"/>
        <v>28547422</v>
      </c>
      <c r="O2800" s="9">
        <f t="shared" si="81"/>
        <v>23326770</v>
      </c>
      <c r="P2800" s="9">
        <f t="shared" si="81"/>
        <v>15539396</v>
      </c>
      <c r="Q2800" s="9">
        <f t="shared" si="81"/>
        <v>7037108</v>
      </c>
      <c r="R2800" s="9">
        <f t="shared" si="81"/>
        <v>10288007</v>
      </c>
      <c r="S2800" s="9">
        <f t="shared" si="81"/>
        <v>6970778</v>
      </c>
      <c r="T2800" s="9">
        <f t="shared" si="81"/>
        <v>9572479</v>
      </c>
      <c r="U2800" s="9">
        <f>SUM(U2787:U2799)</f>
        <v>125880</v>
      </c>
      <c r="V2800" s="9">
        <f>SUM(V2787:V2799)</f>
        <v>39164</v>
      </c>
      <c r="W2800" s="9">
        <f>SUM(W2787:W2799)</f>
        <v>60980</v>
      </c>
      <c r="X2800" s="9">
        <f>SUM(X2787:X2799)</f>
        <v>30727</v>
      </c>
      <c r="Y2800" s="6" t="s">
        <v>936</v>
      </c>
    </row>
    <row r="2801" spans="1:25" x14ac:dyDescent="0.25">
      <c r="B2801" s="17"/>
      <c r="C2801" s="17"/>
      <c r="Q2801" s="46"/>
      <c r="R2801" s="46"/>
      <c r="S2801" s="46"/>
      <c r="T2801" s="46"/>
      <c r="U2801" s="46"/>
      <c r="V2801" s="46"/>
      <c r="W2801" s="46"/>
      <c r="X2801" s="46"/>
    </row>
    <row r="2802" spans="1:25" x14ac:dyDescent="0.25">
      <c r="B2802" s="17"/>
      <c r="C2802" s="17"/>
    </row>
    <row r="2803" spans="1:25" x14ac:dyDescent="0.25">
      <c r="B2803" s="17"/>
      <c r="C2803" s="17"/>
    </row>
    <row r="2804" spans="1:25" ht="30" x14ac:dyDescent="0.25">
      <c r="A2804" s="54" t="s">
        <v>930</v>
      </c>
      <c r="B2804" s="54" t="s">
        <v>2497</v>
      </c>
      <c r="C2804" s="54" t="s">
        <v>2509</v>
      </c>
      <c r="D2804" s="55">
        <v>2001</v>
      </c>
      <c r="E2804" s="55">
        <v>2002</v>
      </c>
      <c r="F2804" s="55">
        <v>2003</v>
      </c>
      <c r="G2804" s="55">
        <v>2004</v>
      </c>
      <c r="H2804" s="55">
        <v>2005</v>
      </c>
      <c r="I2804" s="55">
        <v>2006</v>
      </c>
      <c r="J2804" s="55">
        <v>2007</v>
      </c>
      <c r="K2804" s="55">
        <v>2008</v>
      </c>
      <c r="L2804" s="55">
        <v>2009</v>
      </c>
      <c r="M2804" s="55">
        <v>2010</v>
      </c>
      <c r="N2804" s="55">
        <v>2011</v>
      </c>
      <c r="O2804" s="55">
        <v>2012</v>
      </c>
      <c r="P2804" s="55">
        <v>2013</v>
      </c>
      <c r="Q2804" s="55">
        <v>2014</v>
      </c>
      <c r="R2804" s="55">
        <v>2015</v>
      </c>
      <c r="S2804" s="55">
        <v>2016</v>
      </c>
      <c r="T2804" s="55">
        <v>2017</v>
      </c>
      <c r="U2804" s="55">
        <v>2018</v>
      </c>
      <c r="V2804" s="55">
        <v>2019</v>
      </c>
      <c r="W2804" s="55">
        <v>2020</v>
      </c>
      <c r="X2804" s="55">
        <v>2021</v>
      </c>
    </row>
    <row r="2805" spans="1:25" ht="16.5" customHeight="1" x14ac:dyDescent="0.25">
      <c r="A2805" s="1" t="s">
        <v>930</v>
      </c>
      <c r="B2805" s="4" t="s">
        <v>2729</v>
      </c>
      <c r="C2805" s="56"/>
      <c r="D2805" s="57"/>
      <c r="E2805" s="57"/>
      <c r="F2805" s="57"/>
      <c r="G2805" s="57"/>
      <c r="H2805" s="57"/>
      <c r="I2805" s="57"/>
      <c r="J2805" s="57"/>
      <c r="K2805" s="57"/>
      <c r="L2805" s="57"/>
      <c r="M2805" s="57"/>
      <c r="N2805" s="57"/>
      <c r="O2805" s="57"/>
      <c r="P2805" s="57"/>
      <c r="Q2805" s="57"/>
      <c r="R2805" s="57"/>
      <c r="S2805" s="57"/>
      <c r="T2805" s="57"/>
      <c r="U2805" s="57"/>
      <c r="V2805" s="57"/>
      <c r="W2805" s="2">
        <v>1983</v>
      </c>
      <c r="X2805" s="2">
        <v>8099</v>
      </c>
      <c r="Y2805" s="6" t="s">
        <v>936</v>
      </c>
    </row>
    <row r="2806" spans="1:25" x14ac:dyDescent="0.25">
      <c r="A2806" s="1" t="s">
        <v>930</v>
      </c>
      <c r="B2806" s="4">
        <v>116</v>
      </c>
      <c r="C2806" s="4"/>
      <c r="D2806" s="2"/>
      <c r="E2806" s="2"/>
      <c r="F2806" s="2"/>
      <c r="G2806" s="2"/>
      <c r="H2806" s="2"/>
      <c r="I2806" s="2"/>
      <c r="J2806" s="2"/>
      <c r="K2806" s="2"/>
      <c r="L2806" s="2"/>
      <c r="M2806" s="2"/>
      <c r="N2806" s="2">
        <v>2575</v>
      </c>
      <c r="O2806" s="2"/>
      <c r="P2806" s="2">
        <v>6400</v>
      </c>
      <c r="Q2806" s="2">
        <v>6400</v>
      </c>
      <c r="R2806" s="2">
        <v>0</v>
      </c>
      <c r="S2806" s="2"/>
      <c r="T2806" s="2"/>
      <c r="U2806" s="2"/>
      <c r="V2806" s="2"/>
      <c r="W2806" s="2"/>
      <c r="X2806" s="2"/>
      <c r="Y2806" s="41"/>
    </row>
    <row r="2807" spans="1:25" x14ac:dyDescent="0.25">
      <c r="A2807" s="1" t="s">
        <v>930</v>
      </c>
      <c r="B2807" s="4">
        <v>1103</v>
      </c>
      <c r="C2807" s="4"/>
      <c r="D2807" s="2"/>
      <c r="E2807" s="2"/>
      <c r="F2807" s="2"/>
      <c r="G2807" s="2"/>
      <c r="H2807" s="2"/>
      <c r="I2807" s="2"/>
      <c r="J2807" s="2"/>
      <c r="K2807" s="2"/>
      <c r="L2807" s="2"/>
      <c r="M2807" s="2"/>
      <c r="N2807" s="2">
        <v>1700</v>
      </c>
      <c r="O2807" s="2"/>
      <c r="P2807" s="2">
        <v>4498</v>
      </c>
      <c r="Q2807" s="2">
        <v>3276</v>
      </c>
      <c r="R2807" s="2">
        <v>0</v>
      </c>
      <c r="S2807" s="2"/>
      <c r="T2807" s="2"/>
      <c r="U2807" s="2">
        <v>1250</v>
      </c>
      <c r="V2807" s="2">
        <v>1250</v>
      </c>
      <c r="W2807" s="2"/>
      <c r="X2807" s="2"/>
    </row>
    <row r="2808" spans="1:25" x14ac:dyDescent="0.25">
      <c r="A2808" s="1" t="s">
        <v>930</v>
      </c>
      <c r="B2808" s="4" t="s">
        <v>2980</v>
      </c>
      <c r="C2808" s="4"/>
      <c r="D2808" s="2"/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  <c r="V2808" s="2"/>
      <c r="W2808" s="2"/>
      <c r="X2808" s="2">
        <v>8490</v>
      </c>
    </row>
    <row r="2809" spans="1:25" x14ac:dyDescent="0.25">
      <c r="A2809" s="1" t="s">
        <v>930</v>
      </c>
      <c r="B2809" s="15">
        <v>3309</v>
      </c>
      <c r="C2809" s="15"/>
      <c r="D2809" s="16"/>
      <c r="E2809" s="16"/>
      <c r="F2809" s="16"/>
      <c r="G2809" s="16"/>
      <c r="H2809" s="16"/>
      <c r="I2809" s="16"/>
      <c r="J2809" s="16"/>
      <c r="K2809" s="16"/>
      <c r="L2809" s="16"/>
      <c r="M2809" s="16"/>
      <c r="N2809" s="16"/>
      <c r="O2809" s="16"/>
      <c r="P2809" s="16"/>
      <c r="Q2809" s="16"/>
      <c r="R2809" s="16"/>
      <c r="S2809" s="16">
        <v>38000</v>
      </c>
      <c r="T2809" s="16"/>
      <c r="U2809" s="16"/>
      <c r="V2809" s="16"/>
      <c r="W2809" s="16"/>
      <c r="X2809" s="16">
        <v>1758</v>
      </c>
    </row>
    <row r="2810" spans="1:25" x14ac:dyDescent="0.25">
      <c r="A2810" s="1" t="s">
        <v>930</v>
      </c>
      <c r="B2810" s="4" t="s">
        <v>1839</v>
      </c>
      <c r="C2810" s="4"/>
      <c r="D2810" s="2"/>
      <c r="E2810" s="2"/>
      <c r="F2810" s="2"/>
      <c r="G2810" s="2"/>
      <c r="H2810" s="2"/>
      <c r="I2810" s="2"/>
      <c r="J2810" s="2"/>
      <c r="K2810" s="2"/>
      <c r="L2810" s="2"/>
      <c r="M2810" s="2"/>
      <c r="N2810" s="2">
        <v>8000</v>
      </c>
      <c r="O2810" s="2">
        <v>11240</v>
      </c>
      <c r="P2810" s="2">
        <v>6003</v>
      </c>
      <c r="Q2810" s="2">
        <v>3558</v>
      </c>
      <c r="R2810" s="2">
        <v>250</v>
      </c>
      <c r="S2810" s="2">
        <v>136</v>
      </c>
      <c r="T2810" s="2"/>
      <c r="U2810" s="2"/>
      <c r="V2810" s="2"/>
      <c r="W2810" s="2"/>
      <c r="X2810" s="2"/>
    </row>
    <row r="2811" spans="1:25" x14ac:dyDescent="0.25">
      <c r="A2811" s="1" t="s">
        <v>930</v>
      </c>
      <c r="B2811" s="4" t="s">
        <v>1840</v>
      </c>
      <c r="C2811" s="4"/>
      <c r="D2811" s="2"/>
      <c r="E2811" s="2"/>
      <c r="F2811" s="2"/>
      <c r="G2811" s="2"/>
      <c r="H2811" s="2"/>
      <c r="I2811" s="2"/>
      <c r="J2811" s="2"/>
      <c r="K2811" s="2"/>
      <c r="L2811" s="2"/>
      <c r="M2811" s="2"/>
      <c r="N2811" s="2">
        <v>682</v>
      </c>
      <c r="O2811" s="2">
        <v>10923</v>
      </c>
      <c r="P2811" s="2">
        <v>4898</v>
      </c>
      <c r="Q2811" s="2">
        <v>3254</v>
      </c>
      <c r="R2811" s="2">
        <v>0</v>
      </c>
      <c r="S2811" s="2"/>
      <c r="T2811" s="2"/>
      <c r="U2811" s="2"/>
      <c r="V2811" s="2">
        <v>4425</v>
      </c>
      <c r="W2811" s="2"/>
      <c r="X2811" s="2">
        <v>5060</v>
      </c>
    </row>
    <row r="2812" spans="1:25" x14ac:dyDescent="0.25">
      <c r="A2812" s="1" t="s">
        <v>930</v>
      </c>
      <c r="B2812" s="4" t="s">
        <v>1841</v>
      </c>
      <c r="C2812" s="4"/>
      <c r="D2812" s="2"/>
      <c r="E2812" s="2"/>
      <c r="F2812" s="2"/>
      <c r="G2812" s="2"/>
      <c r="H2812" s="2"/>
      <c r="I2812" s="2"/>
      <c r="J2812" s="2"/>
      <c r="K2812" s="2"/>
      <c r="L2812" s="2"/>
      <c r="M2812" s="2"/>
      <c r="N2812" s="2">
        <v>2533</v>
      </c>
      <c r="O2812" s="2">
        <v>3500</v>
      </c>
      <c r="P2812" s="2">
        <v>221</v>
      </c>
      <c r="Q2812" s="2">
        <v>2267</v>
      </c>
      <c r="R2812" s="2">
        <v>0</v>
      </c>
      <c r="S2812" s="2"/>
      <c r="T2812" s="2"/>
      <c r="U2812" s="2"/>
      <c r="V2812" s="2"/>
      <c r="W2812" s="2"/>
      <c r="X2812" s="2"/>
    </row>
    <row r="2813" spans="1:25" x14ac:dyDescent="0.25">
      <c r="A2813" s="1" t="s">
        <v>930</v>
      </c>
      <c r="B2813" s="4" t="s">
        <v>1844</v>
      </c>
      <c r="C2813" s="4"/>
      <c r="D2813" s="2"/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>
        <v>10000</v>
      </c>
      <c r="S2813" s="2"/>
      <c r="T2813" s="2"/>
      <c r="U2813" s="2"/>
      <c r="V2813" s="2"/>
      <c r="W2813" s="2"/>
      <c r="X2813" s="2"/>
    </row>
    <row r="2814" spans="1:25" x14ac:dyDescent="0.25">
      <c r="A2814" s="1" t="s">
        <v>930</v>
      </c>
      <c r="B2814" s="4" t="s">
        <v>1842</v>
      </c>
      <c r="C2814" s="4"/>
      <c r="D2814" s="2"/>
      <c r="E2814" s="2"/>
      <c r="F2814" s="2"/>
      <c r="G2814" s="2"/>
      <c r="H2814" s="2"/>
      <c r="I2814" s="2"/>
      <c r="J2814" s="2"/>
      <c r="K2814" s="2"/>
      <c r="L2814" s="2"/>
      <c r="M2814" s="2"/>
      <c r="N2814" s="2">
        <v>3821</v>
      </c>
      <c r="O2814" s="2">
        <v>5022</v>
      </c>
      <c r="P2814" s="2">
        <v>780</v>
      </c>
      <c r="Q2814" s="2">
        <v>0</v>
      </c>
      <c r="R2814" s="2">
        <v>0</v>
      </c>
      <c r="S2814" s="2"/>
      <c r="T2814" s="2"/>
      <c r="U2814" s="2"/>
      <c r="V2814" s="2"/>
      <c r="W2814" s="2"/>
      <c r="X2814" s="2"/>
    </row>
    <row r="2815" spans="1:25" x14ac:dyDescent="0.25">
      <c r="A2815" s="1" t="s">
        <v>930</v>
      </c>
      <c r="B2815" s="4" t="s">
        <v>1843</v>
      </c>
      <c r="C2815" s="4"/>
      <c r="D2815" s="2"/>
      <c r="E2815" s="2"/>
      <c r="F2815" s="2"/>
      <c r="G2815" s="2"/>
      <c r="H2815" s="2"/>
      <c r="I2815" s="2"/>
      <c r="J2815" s="2"/>
      <c r="K2815" s="2"/>
      <c r="L2815" s="2"/>
      <c r="M2815" s="2"/>
      <c r="N2815" s="2">
        <v>102</v>
      </c>
      <c r="O2815" s="2">
        <v>333</v>
      </c>
      <c r="P2815" s="2">
        <v>1476</v>
      </c>
      <c r="Q2815" s="2">
        <v>1229</v>
      </c>
      <c r="R2815" s="2">
        <v>0</v>
      </c>
      <c r="S2815" s="2"/>
      <c r="T2815" s="2"/>
      <c r="U2815" s="2"/>
      <c r="V2815" s="2"/>
      <c r="W2815" s="2"/>
      <c r="X2815" s="2">
        <v>2473</v>
      </c>
    </row>
    <row r="2816" spans="1:25" x14ac:dyDescent="0.25">
      <c r="A2816" s="1" t="s">
        <v>930</v>
      </c>
      <c r="B2816" s="4" t="s">
        <v>1845</v>
      </c>
      <c r="C2816" s="4"/>
      <c r="D2816" s="2"/>
      <c r="E2816" s="2"/>
      <c r="F2816" s="2"/>
      <c r="G2816" s="2"/>
      <c r="H2816" s="2"/>
      <c r="I2816" s="2"/>
      <c r="J2816" s="2"/>
      <c r="K2816" s="2"/>
      <c r="L2816" s="2"/>
      <c r="M2816" s="2"/>
      <c r="N2816" s="2">
        <v>6000</v>
      </c>
      <c r="O2816" s="2"/>
      <c r="P2816" s="2">
        <v>5339</v>
      </c>
      <c r="Q2816" s="2">
        <v>0</v>
      </c>
      <c r="R2816" s="2">
        <v>0</v>
      </c>
      <c r="S2816" s="2"/>
      <c r="T2816" s="2"/>
      <c r="U2816" s="2"/>
      <c r="V2816" s="2">
        <v>758</v>
      </c>
      <c r="W2816" s="2"/>
      <c r="X2816" s="2">
        <v>661</v>
      </c>
    </row>
    <row r="2817" spans="1:24" s="43" customFormat="1" x14ac:dyDescent="0.25">
      <c r="A2817" s="3" t="s">
        <v>930</v>
      </c>
      <c r="B2817" s="5" t="s">
        <v>1846</v>
      </c>
      <c r="C2817" s="5"/>
      <c r="D2817" s="10"/>
      <c r="E2817" s="10"/>
      <c r="F2817" s="10"/>
      <c r="G2817" s="10"/>
      <c r="H2817" s="10"/>
      <c r="I2817" s="10"/>
      <c r="J2817" s="10"/>
      <c r="K2817" s="10"/>
      <c r="L2817" s="10"/>
      <c r="M2817" s="10"/>
      <c r="N2817" s="10"/>
      <c r="O2817" s="10">
        <v>15000</v>
      </c>
      <c r="P2817" s="10">
        <v>183</v>
      </c>
      <c r="Q2817" s="10">
        <v>0</v>
      </c>
      <c r="R2817" s="10">
        <v>0</v>
      </c>
      <c r="S2817" s="10"/>
      <c r="T2817" s="10"/>
      <c r="U2817" s="10"/>
      <c r="V2817" s="10"/>
      <c r="W2817" s="10"/>
      <c r="X2817" s="10"/>
    </row>
    <row r="2818" spans="1:24" s="43" customFormat="1" x14ac:dyDescent="0.25">
      <c r="A2818" s="3" t="s">
        <v>930</v>
      </c>
      <c r="B2818" s="5" t="s">
        <v>1576</v>
      </c>
      <c r="C2818" s="5"/>
      <c r="D2818" s="10"/>
      <c r="E2818" s="10"/>
      <c r="F2818" s="10"/>
      <c r="G2818" s="10"/>
      <c r="H2818" s="10"/>
      <c r="I2818" s="10"/>
      <c r="J2818" s="10"/>
      <c r="K2818" s="10"/>
      <c r="L2818" s="10"/>
      <c r="M2818" s="10"/>
      <c r="N2818" s="10"/>
      <c r="O2818" s="10"/>
      <c r="P2818" s="10"/>
      <c r="Q2818" s="10"/>
      <c r="R2818" s="10"/>
      <c r="S2818" s="10">
        <v>1000</v>
      </c>
      <c r="T2818" s="10"/>
      <c r="U2818" s="10"/>
      <c r="V2818" s="10"/>
      <c r="W2818" s="10"/>
      <c r="X2818" s="10"/>
    </row>
    <row r="2819" spans="1:24" s="43" customFormat="1" x14ac:dyDescent="0.25">
      <c r="A2819" s="3" t="s">
        <v>930</v>
      </c>
      <c r="B2819" s="5" t="s">
        <v>1577</v>
      </c>
      <c r="C2819" s="5"/>
      <c r="D2819" s="10"/>
      <c r="E2819" s="10"/>
      <c r="F2819" s="10"/>
      <c r="G2819" s="10"/>
      <c r="H2819" s="10"/>
      <c r="I2819" s="10"/>
      <c r="J2819" s="10"/>
      <c r="K2819" s="10"/>
      <c r="L2819" s="10"/>
      <c r="M2819" s="10"/>
      <c r="N2819" s="10"/>
      <c r="O2819" s="10"/>
      <c r="P2819" s="10"/>
      <c r="Q2819" s="10"/>
      <c r="R2819" s="10"/>
      <c r="S2819" s="10">
        <v>21121</v>
      </c>
      <c r="T2819" s="10"/>
      <c r="U2819" s="10"/>
      <c r="V2819" s="10"/>
      <c r="W2819" s="10"/>
      <c r="X2819" s="10"/>
    </row>
    <row r="2820" spans="1:24" s="43" customFormat="1" x14ac:dyDescent="0.25">
      <c r="A2820" s="3" t="s">
        <v>930</v>
      </c>
      <c r="B2820" s="5" t="s">
        <v>417</v>
      </c>
      <c r="C2820" s="5"/>
      <c r="D2820" s="10"/>
      <c r="E2820" s="10"/>
      <c r="F2820" s="10"/>
      <c r="G2820" s="10"/>
      <c r="H2820" s="10"/>
      <c r="I2820" s="10"/>
      <c r="J2820" s="10"/>
      <c r="K2820" s="10"/>
      <c r="L2820" s="10"/>
      <c r="M2820" s="10"/>
      <c r="N2820" s="10"/>
      <c r="O2820" s="10"/>
      <c r="P2820" s="10"/>
      <c r="Q2820" s="10"/>
      <c r="R2820" s="10"/>
      <c r="S2820" s="10">
        <v>30318</v>
      </c>
      <c r="T2820" s="10">
        <v>122000</v>
      </c>
      <c r="U2820" s="10">
        <v>400</v>
      </c>
      <c r="V2820" s="10"/>
      <c r="W2820" s="10">
        <v>308000</v>
      </c>
      <c r="X2820" s="10">
        <v>1499016</v>
      </c>
    </row>
    <row r="2821" spans="1:24" x14ac:dyDescent="0.25">
      <c r="A2821" s="1" t="s">
        <v>930</v>
      </c>
      <c r="B2821" s="5" t="s">
        <v>711</v>
      </c>
      <c r="C2821" s="5"/>
      <c r="D2821" s="2"/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>
        <v>500</v>
      </c>
      <c r="U2821" s="2"/>
      <c r="V2821" s="2"/>
      <c r="W2821" s="2">
        <v>500</v>
      </c>
      <c r="X2821" s="2"/>
    </row>
    <row r="2822" spans="1:24" x14ac:dyDescent="0.25">
      <c r="A2822" s="1" t="s">
        <v>930</v>
      </c>
      <c r="B2822" s="3" t="s">
        <v>182</v>
      </c>
      <c r="C2822" s="3"/>
      <c r="D2822" s="2"/>
      <c r="E2822" s="2"/>
      <c r="F2822" s="2"/>
      <c r="G2822" s="2"/>
      <c r="H2822" s="2"/>
      <c r="I2822" s="2"/>
      <c r="J2822" s="2"/>
      <c r="K2822" s="2"/>
      <c r="L2822" s="2"/>
      <c r="M2822" s="2"/>
      <c r="N2822" s="2">
        <v>136</v>
      </c>
      <c r="O2822" s="2"/>
      <c r="P2822" s="2"/>
      <c r="Q2822" s="2">
        <v>0</v>
      </c>
      <c r="R2822" s="2"/>
      <c r="S2822" s="2"/>
      <c r="T2822" s="2"/>
      <c r="U2822" s="2"/>
      <c r="V2822" s="2">
        <v>14</v>
      </c>
      <c r="W2822" s="2"/>
      <c r="X2822" s="2"/>
    </row>
    <row r="2823" spans="1:24" x14ac:dyDescent="0.25">
      <c r="A2823" s="1" t="s">
        <v>930</v>
      </c>
      <c r="B2823" s="4" t="s">
        <v>1848</v>
      </c>
      <c r="C2823" s="4"/>
      <c r="D2823" s="2"/>
      <c r="E2823" s="2"/>
      <c r="F2823" s="2"/>
      <c r="G2823" s="2"/>
      <c r="H2823" s="2"/>
      <c r="I2823" s="2"/>
      <c r="J2823" s="2"/>
      <c r="K2823" s="2"/>
      <c r="L2823" s="2"/>
      <c r="M2823" s="2">
        <v>700</v>
      </c>
      <c r="N2823" s="2">
        <v>3500</v>
      </c>
      <c r="O2823" s="2"/>
      <c r="P2823" s="2">
        <v>14350</v>
      </c>
      <c r="Q2823" s="2">
        <v>8500</v>
      </c>
      <c r="R2823" s="2">
        <v>13200</v>
      </c>
      <c r="S2823" s="2">
        <v>3000</v>
      </c>
      <c r="T2823" s="2">
        <v>134200</v>
      </c>
      <c r="U2823" s="2"/>
      <c r="V2823" s="2">
        <v>2500</v>
      </c>
      <c r="W2823" s="2">
        <v>356000</v>
      </c>
      <c r="X2823" s="2">
        <v>22300</v>
      </c>
    </row>
    <row r="2824" spans="1:24" x14ac:dyDescent="0.25">
      <c r="A2824" s="1" t="s">
        <v>930</v>
      </c>
      <c r="B2824" s="4" t="s">
        <v>1</v>
      </c>
      <c r="C2824" s="4"/>
      <c r="D2824" s="2"/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>
        <v>20000</v>
      </c>
      <c r="T2824" s="2"/>
      <c r="U2824" s="2">
        <v>3800</v>
      </c>
      <c r="V2824" s="2">
        <v>311133</v>
      </c>
      <c r="W2824" s="2">
        <v>37500</v>
      </c>
      <c r="X2824" s="2">
        <v>10500</v>
      </c>
    </row>
    <row r="2825" spans="1:24" x14ac:dyDescent="0.25">
      <c r="A2825" s="1" t="s">
        <v>930</v>
      </c>
      <c r="B2825" s="4" t="s">
        <v>1847</v>
      </c>
      <c r="C2825" s="4"/>
      <c r="D2825" s="2"/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>
        <v>247</v>
      </c>
      <c r="Q2825" s="2">
        <v>0</v>
      </c>
      <c r="R2825" s="2">
        <v>0</v>
      </c>
      <c r="S2825" s="2"/>
      <c r="T2825" s="2"/>
      <c r="U2825" s="2"/>
      <c r="V2825" s="2">
        <v>1000</v>
      </c>
      <c r="W2825" s="2"/>
      <c r="X2825" s="2"/>
    </row>
    <row r="2826" spans="1:24" x14ac:dyDescent="0.25">
      <c r="A2826" s="1" t="s">
        <v>930</v>
      </c>
      <c r="B2826" s="5" t="s">
        <v>752</v>
      </c>
      <c r="C2826" s="5"/>
      <c r="D2826" s="10"/>
      <c r="E2826" s="10"/>
      <c r="F2826" s="10"/>
      <c r="G2826" s="10"/>
      <c r="H2826" s="10"/>
      <c r="I2826" s="10"/>
      <c r="J2826" s="10"/>
      <c r="K2826" s="10"/>
      <c r="L2826" s="10"/>
      <c r="M2826" s="10"/>
      <c r="N2826" s="10">
        <v>56192</v>
      </c>
      <c r="O2826" s="10"/>
      <c r="P2826" s="10"/>
      <c r="Q2826" s="10">
        <v>69</v>
      </c>
      <c r="R2826" s="10"/>
      <c r="S2826" s="10">
        <v>5000</v>
      </c>
      <c r="T2826" s="10">
        <v>18000</v>
      </c>
      <c r="U2826" s="10"/>
      <c r="V2826" s="10"/>
      <c r="W2826" s="10"/>
      <c r="X2826" s="10"/>
    </row>
    <row r="2827" spans="1:24" x14ac:dyDescent="0.25">
      <c r="A2827" s="1" t="s">
        <v>930</v>
      </c>
      <c r="B2827" s="4" t="s">
        <v>796</v>
      </c>
      <c r="C2827" s="4"/>
      <c r="D2827" s="2"/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>
        <v>20800</v>
      </c>
      <c r="V2827" s="2">
        <v>10000</v>
      </c>
      <c r="W2827" s="2">
        <v>7500</v>
      </c>
      <c r="X2827" s="2"/>
    </row>
    <row r="2828" spans="1:24" x14ac:dyDescent="0.25">
      <c r="A2828" s="1" t="s">
        <v>930</v>
      </c>
      <c r="B2828" s="3" t="s">
        <v>614</v>
      </c>
      <c r="C2828" s="3"/>
      <c r="D2828" s="10"/>
      <c r="E2828" s="10"/>
      <c r="F2828" s="10"/>
      <c r="G2828" s="10"/>
      <c r="H2828" s="10"/>
      <c r="I2828" s="10"/>
      <c r="J2828" s="10"/>
      <c r="K2828" s="10"/>
      <c r="L2828" s="10"/>
      <c r="M2828" s="10"/>
      <c r="N2828" s="10"/>
      <c r="O2828" s="10"/>
      <c r="P2828" s="10"/>
      <c r="Q2828" s="10"/>
      <c r="R2828" s="10"/>
      <c r="S2828" s="10"/>
      <c r="T2828" s="10"/>
      <c r="U2828" s="10"/>
      <c r="V2828" s="10">
        <v>30554</v>
      </c>
      <c r="W2828" s="10">
        <v>105234</v>
      </c>
      <c r="X2828" s="10">
        <v>168188</v>
      </c>
    </row>
    <row r="2829" spans="1:24" x14ac:dyDescent="0.25">
      <c r="A2829" s="1" t="s">
        <v>930</v>
      </c>
      <c r="B2829" s="4" t="s">
        <v>1849</v>
      </c>
      <c r="C2829" s="4"/>
      <c r="D2829" s="2"/>
      <c r="E2829" s="2"/>
      <c r="F2829" s="2"/>
      <c r="G2829" s="2"/>
      <c r="H2829" s="2"/>
      <c r="I2829" s="2"/>
      <c r="J2829" s="2"/>
      <c r="K2829" s="2"/>
      <c r="L2829" s="2"/>
      <c r="M2829" s="2">
        <v>6000</v>
      </c>
      <c r="N2829" s="2">
        <v>15225</v>
      </c>
      <c r="O2829" s="2">
        <v>26041</v>
      </c>
      <c r="P2829" s="2">
        <v>670</v>
      </c>
      <c r="Q2829" s="2">
        <v>0</v>
      </c>
      <c r="R2829" s="2">
        <v>0</v>
      </c>
      <c r="S2829" s="2"/>
      <c r="T2829" s="2"/>
      <c r="U2829" s="2"/>
      <c r="V2829" s="2">
        <v>4668</v>
      </c>
      <c r="W2829" s="2"/>
      <c r="X2829" s="2"/>
    </row>
    <row r="2830" spans="1:24" x14ac:dyDescent="0.25">
      <c r="A2830" s="1" t="s">
        <v>930</v>
      </c>
      <c r="B2830" s="4" t="s">
        <v>1850</v>
      </c>
      <c r="C2830" s="4"/>
      <c r="D2830" s="2"/>
      <c r="E2830" s="2"/>
      <c r="F2830" s="2"/>
      <c r="G2830" s="2"/>
      <c r="H2830" s="2"/>
      <c r="I2830" s="2"/>
      <c r="J2830" s="2"/>
      <c r="K2830" s="2"/>
      <c r="L2830" s="2"/>
      <c r="M2830" s="2"/>
      <c r="N2830" s="2">
        <v>27000</v>
      </c>
      <c r="O2830" s="2">
        <v>14707</v>
      </c>
      <c r="P2830" s="2">
        <v>15100</v>
      </c>
      <c r="Q2830" s="2">
        <v>0</v>
      </c>
      <c r="R2830" s="2">
        <v>49000</v>
      </c>
      <c r="S2830" s="2">
        <v>105000</v>
      </c>
      <c r="T2830" s="2">
        <v>40000</v>
      </c>
      <c r="U2830" s="2"/>
      <c r="V2830" s="2"/>
      <c r="W2830" s="2"/>
      <c r="X2830" s="2">
        <v>25000</v>
      </c>
    </row>
    <row r="2831" spans="1:24" s="43" customFormat="1" x14ac:dyDescent="0.25">
      <c r="A2831" s="3" t="s">
        <v>930</v>
      </c>
      <c r="B2831" s="5" t="s">
        <v>1523</v>
      </c>
      <c r="C2831" s="5"/>
      <c r="D2831" s="10"/>
      <c r="E2831" s="10"/>
      <c r="F2831" s="10"/>
      <c r="G2831" s="10"/>
      <c r="H2831" s="10"/>
      <c r="I2831" s="10"/>
      <c r="J2831" s="10"/>
      <c r="K2831" s="10"/>
      <c r="L2831" s="10"/>
      <c r="M2831" s="10"/>
      <c r="N2831" s="10"/>
      <c r="O2831" s="10"/>
      <c r="P2831" s="10"/>
      <c r="Q2831" s="10"/>
      <c r="R2831" s="10"/>
      <c r="S2831" s="10"/>
      <c r="T2831" s="10">
        <v>5000</v>
      </c>
      <c r="U2831" s="10"/>
      <c r="V2831" s="10"/>
      <c r="W2831" s="10"/>
      <c r="X2831" s="10"/>
    </row>
    <row r="2832" spans="1:24" s="43" customFormat="1" x14ac:dyDescent="0.25">
      <c r="A2832" s="3" t="s">
        <v>930</v>
      </c>
      <c r="B2832" s="5" t="s">
        <v>2730</v>
      </c>
      <c r="C2832" s="5"/>
      <c r="D2832" s="10"/>
      <c r="E2832" s="10"/>
      <c r="F2832" s="10"/>
      <c r="G2832" s="10"/>
      <c r="H2832" s="10"/>
      <c r="I2832" s="10"/>
      <c r="J2832" s="10"/>
      <c r="K2832" s="10"/>
      <c r="L2832" s="10"/>
      <c r="M2832" s="10"/>
      <c r="N2832" s="10"/>
      <c r="O2832" s="10"/>
      <c r="P2832" s="10"/>
      <c r="Q2832" s="10"/>
      <c r="R2832" s="10"/>
      <c r="S2832" s="10"/>
      <c r="T2832" s="10"/>
      <c r="U2832" s="10"/>
      <c r="V2832" s="10"/>
      <c r="W2832" s="10">
        <v>15000</v>
      </c>
      <c r="X2832" s="10"/>
    </row>
    <row r="2833" spans="1:24" s="43" customFormat="1" x14ac:dyDescent="0.25">
      <c r="A2833" s="3" t="s">
        <v>930</v>
      </c>
      <c r="B2833" s="5" t="s">
        <v>1851</v>
      </c>
      <c r="C2833" s="5"/>
      <c r="D2833" s="10"/>
      <c r="E2833" s="10"/>
      <c r="F2833" s="10"/>
      <c r="G2833" s="10"/>
      <c r="H2833" s="10"/>
      <c r="I2833" s="10"/>
      <c r="J2833" s="10"/>
      <c r="K2833" s="10"/>
      <c r="L2833" s="10"/>
      <c r="M2833" s="10">
        <v>6000</v>
      </c>
      <c r="N2833" s="10">
        <v>12911</v>
      </c>
      <c r="O2833" s="10">
        <v>25165</v>
      </c>
      <c r="P2833" s="10"/>
      <c r="Q2833" s="10">
        <v>0</v>
      </c>
      <c r="R2833" s="10">
        <v>0</v>
      </c>
      <c r="S2833" s="10"/>
      <c r="T2833" s="10"/>
      <c r="U2833" s="10"/>
      <c r="V2833" s="10">
        <v>2499</v>
      </c>
      <c r="W2833" s="10"/>
      <c r="X2833" s="10"/>
    </row>
    <row r="2834" spans="1:24" s="43" customFormat="1" x14ac:dyDescent="0.25">
      <c r="A2834" s="3" t="s">
        <v>930</v>
      </c>
      <c r="B2834" s="5" t="s">
        <v>2972</v>
      </c>
      <c r="C2834" s="5"/>
      <c r="D2834" s="10"/>
      <c r="E2834" s="10"/>
      <c r="F2834" s="10"/>
      <c r="G2834" s="10"/>
      <c r="H2834" s="10"/>
      <c r="I2834" s="10"/>
      <c r="J2834" s="10"/>
      <c r="K2834" s="10"/>
      <c r="L2834" s="10"/>
      <c r="M2834" s="10"/>
      <c r="N2834" s="10"/>
      <c r="O2834" s="10"/>
      <c r="P2834" s="10"/>
      <c r="Q2834" s="10"/>
      <c r="R2834" s="10"/>
      <c r="S2834" s="10"/>
      <c r="T2834" s="10"/>
      <c r="U2834" s="10"/>
      <c r="V2834" s="10"/>
      <c r="W2834" s="10"/>
      <c r="X2834" s="10">
        <v>100</v>
      </c>
    </row>
    <row r="2835" spans="1:24" s="43" customFormat="1" x14ac:dyDescent="0.25">
      <c r="A2835" s="3" t="s">
        <v>930</v>
      </c>
      <c r="B2835" s="5" t="s">
        <v>1578</v>
      </c>
      <c r="C2835" s="5"/>
      <c r="D2835" s="10"/>
      <c r="E2835" s="10"/>
      <c r="F2835" s="10"/>
      <c r="G2835" s="10"/>
      <c r="H2835" s="10"/>
      <c r="I2835" s="10"/>
      <c r="J2835" s="10"/>
      <c r="K2835" s="10"/>
      <c r="L2835" s="10"/>
      <c r="M2835" s="10"/>
      <c r="N2835" s="10"/>
      <c r="O2835" s="10"/>
      <c r="P2835" s="10"/>
      <c r="Q2835" s="10"/>
      <c r="R2835" s="10"/>
      <c r="S2835" s="10">
        <v>550</v>
      </c>
      <c r="T2835" s="10"/>
      <c r="U2835" s="10"/>
      <c r="V2835" s="10"/>
      <c r="W2835" s="10">
        <v>450</v>
      </c>
      <c r="X2835" s="10"/>
    </row>
    <row r="2836" spans="1:24" s="43" customFormat="1" x14ac:dyDescent="0.25">
      <c r="A2836" s="3" t="s">
        <v>930</v>
      </c>
      <c r="B2836" s="5" t="s">
        <v>431</v>
      </c>
      <c r="C2836" s="5"/>
      <c r="D2836" s="10"/>
      <c r="E2836" s="10"/>
      <c r="F2836" s="10"/>
      <c r="G2836" s="10"/>
      <c r="H2836" s="10"/>
      <c r="I2836" s="10"/>
      <c r="J2836" s="10"/>
      <c r="K2836" s="10"/>
      <c r="L2836" s="10"/>
      <c r="M2836" s="10">
        <v>28300</v>
      </c>
      <c r="N2836" s="10">
        <v>170</v>
      </c>
      <c r="O2836" s="10">
        <v>30118</v>
      </c>
      <c r="P2836" s="10"/>
      <c r="Q2836" s="10"/>
      <c r="R2836" s="10">
        <v>3000</v>
      </c>
      <c r="S2836" s="10">
        <v>38053</v>
      </c>
      <c r="T2836" s="10">
        <v>16751</v>
      </c>
      <c r="U2836" s="10"/>
      <c r="V2836" s="10">
        <v>501839</v>
      </c>
      <c r="W2836" s="10">
        <v>19000</v>
      </c>
      <c r="X2836" s="10">
        <v>92821</v>
      </c>
    </row>
    <row r="2837" spans="1:24" s="43" customFormat="1" x14ac:dyDescent="0.25">
      <c r="A2837" s="3" t="s">
        <v>930</v>
      </c>
      <c r="B2837" s="5" t="s">
        <v>1579</v>
      </c>
      <c r="C2837" s="5"/>
      <c r="D2837" s="10"/>
      <c r="E2837" s="10"/>
      <c r="F2837" s="10"/>
      <c r="G2837" s="10"/>
      <c r="H2837" s="10"/>
      <c r="I2837" s="10"/>
      <c r="J2837" s="10"/>
      <c r="K2837" s="10"/>
      <c r="L2837" s="10"/>
      <c r="M2837" s="10"/>
      <c r="N2837" s="10"/>
      <c r="O2837" s="10"/>
      <c r="P2837" s="10"/>
      <c r="Q2837" s="10"/>
      <c r="R2837" s="10"/>
      <c r="S2837" s="10">
        <v>12954</v>
      </c>
      <c r="T2837" s="10"/>
      <c r="U2837" s="10"/>
      <c r="V2837" s="10"/>
      <c r="W2837" s="10"/>
      <c r="X2837" s="10"/>
    </row>
    <row r="2838" spans="1:24" s="43" customFormat="1" x14ac:dyDescent="0.25">
      <c r="A2838" s="3" t="s">
        <v>930</v>
      </c>
      <c r="B2838" s="3" t="s">
        <v>1525</v>
      </c>
      <c r="C2838" s="3"/>
      <c r="D2838" s="10"/>
      <c r="E2838" s="10"/>
      <c r="F2838" s="10"/>
      <c r="G2838" s="10"/>
      <c r="H2838" s="10"/>
      <c r="I2838" s="10"/>
      <c r="J2838" s="10"/>
      <c r="K2838" s="10"/>
      <c r="L2838" s="10"/>
      <c r="M2838" s="10"/>
      <c r="N2838" s="10"/>
      <c r="O2838" s="10"/>
      <c r="P2838" s="10"/>
      <c r="Q2838" s="10"/>
      <c r="R2838" s="10"/>
      <c r="S2838" s="10">
        <v>3000</v>
      </c>
      <c r="T2838" s="10">
        <v>2449</v>
      </c>
      <c r="U2838" s="10"/>
      <c r="V2838" s="10"/>
      <c r="W2838" s="10"/>
      <c r="X2838" s="10"/>
    </row>
    <row r="2839" spans="1:24" s="43" customFormat="1" x14ac:dyDescent="0.25">
      <c r="A2839" s="3" t="s">
        <v>930</v>
      </c>
      <c r="B2839" s="5" t="s">
        <v>1852</v>
      </c>
      <c r="C2839" s="5"/>
      <c r="D2839" s="10"/>
      <c r="E2839" s="10"/>
      <c r="F2839" s="10"/>
      <c r="G2839" s="10"/>
      <c r="H2839" s="10"/>
      <c r="I2839" s="10"/>
      <c r="J2839" s="10"/>
      <c r="K2839" s="10"/>
      <c r="L2839" s="10"/>
      <c r="M2839" s="10">
        <v>33000</v>
      </c>
      <c r="N2839" s="10">
        <v>30040</v>
      </c>
      <c r="O2839" s="10"/>
      <c r="P2839" s="10"/>
      <c r="Q2839" s="10">
        <v>10000</v>
      </c>
      <c r="R2839" s="10">
        <v>8500</v>
      </c>
      <c r="S2839" s="10"/>
      <c r="T2839" s="10"/>
      <c r="U2839" s="10">
        <v>20120</v>
      </c>
      <c r="V2839" s="10">
        <v>27820</v>
      </c>
      <c r="W2839" s="10"/>
      <c r="X2839" s="10"/>
    </row>
    <row r="2840" spans="1:24" s="43" customFormat="1" x14ac:dyDescent="0.25">
      <c r="A2840" s="3" t="s">
        <v>930</v>
      </c>
      <c r="B2840" s="3" t="s">
        <v>1856</v>
      </c>
      <c r="C2840" s="3"/>
      <c r="D2840" s="10"/>
      <c r="E2840" s="10"/>
      <c r="F2840" s="10"/>
      <c r="G2840" s="10"/>
      <c r="H2840" s="10"/>
      <c r="I2840" s="10"/>
      <c r="J2840" s="10"/>
      <c r="K2840" s="10"/>
      <c r="L2840" s="10"/>
      <c r="M2840" s="10">
        <v>22808</v>
      </c>
      <c r="N2840" s="10">
        <v>278673</v>
      </c>
      <c r="O2840" s="10">
        <v>178</v>
      </c>
      <c r="P2840" s="10">
        <v>70000</v>
      </c>
      <c r="Q2840" s="10">
        <v>170027</v>
      </c>
      <c r="R2840" s="10">
        <v>23680</v>
      </c>
      <c r="S2840" s="10">
        <v>229655</v>
      </c>
      <c r="T2840" s="10">
        <v>354544</v>
      </c>
      <c r="U2840" s="10">
        <v>267092</v>
      </c>
      <c r="V2840" s="10">
        <v>273043</v>
      </c>
      <c r="W2840" s="10">
        <v>149670</v>
      </c>
      <c r="X2840" s="10">
        <v>263758</v>
      </c>
    </row>
    <row r="2841" spans="1:24" s="43" customFormat="1" x14ac:dyDescent="0.25">
      <c r="A2841" s="3" t="s">
        <v>930</v>
      </c>
      <c r="B2841" s="3" t="s">
        <v>1985</v>
      </c>
      <c r="C2841" s="3"/>
      <c r="D2841" s="10"/>
      <c r="E2841" s="10"/>
      <c r="F2841" s="10"/>
      <c r="G2841" s="10"/>
      <c r="H2841" s="10"/>
      <c r="I2841" s="10"/>
      <c r="J2841" s="10"/>
      <c r="K2841" s="10"/>
      <c r="L2841" s="10"/>
      <c r="M2841" s="10">
        <v>36610</v>
      </c>
      <c r="N2841" s="10">
        <v>9321</v>
      </c>
      <c r="O2841" s="10">
        <v>88787</v>
      </c>
      <c r="P2841" s="10">
        <v>12192</v>
      </c>
      <c r="Q2841" s="10">
        <v>10582</v>
      </c>
      <c r="R2841" s="10">
        <v>28000</v>
      </c>
      <c r="S2841" s="10">
        <v>30580</v>
      </c>
      <c r="T2841" s="10">
        <v>55980</v>
      </c>
      <c r="U2841" s="10">
        <v>18000</v>
      </c>
      <c r="V2841" s="10">
        <v>84085</v>
      </c>
      <c r="W2841" s="10">
        <v>200000</v>
      </c>
      <c r="X2841" s="10">
        <v>91876</v>
      </c>
    </row>
    <row r="2842" spans="1:24" s="43" customFormat="1" x14ac:dyDescent="0.25">
      <c r="A2842" s="3" t="s">
        <v>930</v>
      </c>
      <c r="B2842" s="3" t="s">
        <v>1526</v>
      </c>
      <c r="C2842" s="3"/>
      <c r="D2842" s="10"/>
      <c r="E2842" s="10"/>
      <c r="F2842" s="10"/>
      <c r="G2842" s="10"/>
      <c r="H2842" s="10"/>
      <c r="I2842" s="10"/>
      <c r="J2842" s="10"/>
      <c r="K2842" s="10"/>
      <c r="L2842" s="10"/>
      <c r="M2842" s="10"/>
      <c r="N2842" s="10"/>
      <c r="O2842" s="10"/>
      <c r="P2842" s="10"/>
      <c r="Q2842" s="10"/>
      <c r="R2842" s="10"/>
      <c r="S2842" s="10">
        <v>75326</v>
      </c>
      <c r="T2842" s="10">
        <v>48965</v>
      </c>
      <c r="U2842" s="10">
        <v>1000</v>
      </c>
      <c r="V2842" s="10"/>
      <c r="W2842" s="10">
        <v>40000</v>
      </c>
      <c r="X2842" s="10">
        <v>20545</v>
      </c>
    </row>
    <row r="2843" spans="1:24" s="43" customFormat="1" x14ac:dyDescent="0.25">
      <c r="A2843" s="3" t="s">
        <v>930</v>
      </c>
      <c r="B2843" s="3" t="s">
        <v>1527</v>
      </c>
      <c r="C2843" s="3"/>
      <c r="D2843" s="10"/>
      <c r="E2843" s="10"/>
      <c r="F2843" s="10"/>
      <c r="G2843" s="10"/>
      <c r="H2843" s="10"/>
      <c r="I2843" s="10"/>
      <c r="J2843" s="10"/>
      <c r="K2843" s="10"/>
      <c r="L2843" s="10"/>
      <c r="M2843" s="10"/>
      <c r="N2843" s="10"/>
      <c r="O2843" s="10"/>
      <c r="P2843" s="10"/>
      <c r="Q2843" s="10"/>
      <c r="R2843" s="10"/>
      <c r="S2843" s="10"/>
      <c r="T2843" s="10">
        <v>15000</v>
      </c>
      <c r="U2843" s="10"/>
      <c r="V2843" s="10"/>
      <c r="W2843" s="10"/>
      <c r="X2843" s="10"/>
    </row>
    <row r="2844" spans="1:24" x14ac:dyDescent="0.25">
      <c r="A2844" s="1" t="s">
        <v>930</v>
      </c>
      <c r="B2844" s="1" t="s">
        <v>1857</v>
      </c>
      <c r="C2844" s="1"/>
      <c r="D2844" s="2"/>
      <c r="E2844" s="2"/>
      <c r="F2844" s="2"/>
      <c r="G2844" s="2"/>
      <c r="H2844" s="2"/>
      <c r="I2844" s="2"/>
      <c r="J2844" s="2"/>
      <c r="K2844" s="2"/>
      <c r="L2844" s="2"/>
      <c r="M2844" s="2">
        <v>72970</v>
      </c>
      <c r="N2844" s="2">
        <v>157157</v>
      </c>
      <c r="O2844" s="2"/>
      <c r="P2844" s="2">
        <v>1050</v>
      </c>
      <c r="Q2844" s="2">
        <v>125806</v>
      </c>
      <c r="R2844" s="2">
        <v>49800</v>
      </c>
      <c r="S2844" s="2">
        <v>40660</v>
      </c>
      <c r="T2844" s="2">
        <v>70199</v>
      </c>
      <c r="U2844" s="2">
        <v>99863</v>
      </c>
      <c r="V2844" s="2">
        <v>55749</v>
      </c>
      <c r="W2844" s="2">
        <v>145098</v>
      </c>
      <c r="X2844" s="2">
        <v>173970</v>
      </c>
    </row>
    <row r="2845" spans="1:24" x14ac:dyDescent="0.25">
      <c r="A2845" s="1" t="s">
        <v>930</v>
      </c>
      <c r="B2845" s="1" t="s">
        <v>1528</v>
      </c>
      <c r="C2845" s="1"/>
      <c r="D2845" s="2"/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>
        <v>161807</v>
      </c>
      <c r="Q2845" s="2">
        <v>161807</v>
      </c>
      <c r="R2845" s="2">
        <v>60000</v>
      </c>
      <c r="S2845" s="2">
        <v>40000</v>
      </c>
      <c r="T2845" s="2">
        <v>75000</v>
      </c>
      <c r="U2845" s="2">
        <v>370000</v>
      </c>
      <c r="V2845" s="2">
        <v>70000</v>
      </c>
      <c r="W2845" s="2">
        <v>90000</v>
      </c>
      <c r="X2845" s="2"/>
    </row>
    <row r="2846" spans="1:24" s="43" customFormat="1" x14ac:dyDescent="0.25">
      <c r="A2846" s="3" t="s">
        <v>930</v>
      </c>
      <c r="B2846" s="58" t="s">
        <v>1853</v>
      </c>
      <c r="C2846" s="58"/>
      <c r="D2846" s="10"/>
      <c r="E2846" s="10"/>
      <c r="F2846" s="10"/>
      <c r="G2846" s="10"/>
      <c r="H2846" s="10"/>
      <c r="I2846" s="10"/>
      <c r="J2846" s="10"/>
      <c r="K2846" s="10"/>
      <c r="L2846" s="10"/>
      <c r="M2846" s="10"/>
      <c r="N2846" s="10"/>
      <c r="O2846" s="10"/>
      <c r="P2846" s="10">
        <v>3200</v>
      </c>
      <c r="Q2846" s="10">
        <v>3200</v>
      </c>
      <c r="R2846" s="10">
        <v>0</v>
      </c>
      <c r="S2846" s="10"/>
      <c r="T2846" s="10"/>
      <c r="U2846" s="10"/>
      <c r="V2846" s="10"/>
      <c r="W2846" s="10"/>
      <c r="X2846" s="10"/>
    </row>
    <row r="2847" spans="1:24" s="43" customFormat="1" x14ac:dyDescent="0.25">
      <c r="A2847" s="3" t="s">
        <v>930</v>
      </c>
      <c r="B2847" s="58" t="s">
        <v>1854</v>
      </c>
      <c r="C2847" s="58"/>
      <c r="D2847" s="10"/>
      <c r="E2847" s="10"/>
      <c r="F2847" s="10"/>
      <c r="G2847" s="10"/>
      <c r="H2847" s="10"/>
      <c r="I2847" s="10"/>
      <c r="J2847" s="10"/>
      <c r="K2847" s="10"/>
      <c r="L2847" s="10"/>
      <c r="M2847" s="10"/>
      <c r="N2847" s="10"/>
      <c r="O2847" s="10"/>
      <c r="P2847" s="10">
        <v>23000</v>
      </c>
      <c r="Q2847" s="10">
        <v>23000</v>
      </c>
      <c r="R2847" s="10">
        <v>0</v>
      </c>
      <c r="S2847" s="10"/>
      <c r="T2847" s="10"/>
      <c r="U2847" s="10">
        <v>9000</v>
      </c>
      <c r="V2847" s="10"/>
      <c r="W2847" s="10"/>
      <c r="X2847" s="10"/>
    </row>
    <row r="2848" spans="1:24" s="43" customFormat="1" x14ac:dyDescent="0.25">
      <c r="A2848" s="3" t="s">
        <v>930</v>
      </c>
      <c r="B2848" s="58" t="s">
        <v>1855</v>
      </c>
      <c r="C2848" s="58"/>
      <c r="D2848" s="10"/>
      <c r="E2848" s="10"/>
      <c r="F2848" s="10"/>
      <c r="G2848" s="10"/>
      <c r="H2848" s="10"/>
      <c r="I2848" s="10"/>
      <c r="J2848" s="10"/>
      <c r="K2848" s="10"/>
      <c r="L2848" s="10"/>
      <c r="M2848" s="10"/>
      <c r="N2848" s="10"/>
      <c r="O2848" s="10"/>
      <c r="P2848" s="10">
        <v>12000</v>
      </c>
      <c r="Q2848" s="10">
        <v>12000</v>
      </c>
      <c r="R2848" s="10">
        <v>0</v>
      </c>
      <c r="S2848" s="10"/>
      <c r="T2848" s="10"/>
      <c r="U2848" s="10">
        <v>2000</v>
      </c>
      <c r="V2848" s="10"/>
      <c r="W2848" s="10"/>
      <c r="X2848" s="10"/>
    </row>
    <row r="2849" spans="1:24" s="43" customFormat="1" x14ac:dyDescent="0.25">
      <c r="A2849" s="3" t="s">
        <v>930</v>
      </c>
      <c r="B2849" s="3" t="s">
        <v>1580</v>
      </c>
      <c r="C2849" s="3"/>
      <c r="D2849" s="10"/>
      <c r="E2849" s="10"/>
      <c r="F2849" s="10"/>
      <c r="G2849" s="10"/>
      <c r="H2849" s="10"/>
      <c r="I2849" s="10"/>
      <c r="J2849" s="10"/>
      <c r="K2849" s="10"/>
      <c r="L2849" s="10"/>
      <c r="M2849" s="10"/>
      <c r="N2849" s="10"/>
      <c r="O2849" s="10"/>
      <c r="P2849" s="10"/>
      <c r="Q2849" s="10"/>
      <c r="R2849" s="10"/>
      <c r="S2849" s="10">
        <v>11000</v>
      </c>
      <c r="T2849" s="10"/>
      <c r="U2849" s="10">
        <v>450</v>
      </c>
      <c r="V2849" s="10">
        <v>16500</v>
      </c>
      <c r="W2849" s="10">
        <v>12000</v>
      </c>
      <c r="X2849" s="10">
        <v>21000</v>
      </c>
    </row>
    <row r="2850" spans="1:24" x14ac:dyDescent="0.25">
      <c r="A2850" s="1" t="s">
        <v>930</v>
      </c>
      <c r="B2850" s="1" t="s">
        <v>100</v>
      </c>
      <c r="C2850" s="1"/>
      <c r="D2850" s="2"/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>
        <v>4400</v>
      </c>
      <c r="V2850" s="2"/>
      <c r="W2850" s="2">
        <v>130</v>
      </c>
      <c r="X2850" s="2">
        <v>1195</v>
      </c>
    </row>
    <row r="2851" spans="1:24" x14ac:dyDescent="0.25">
      <c r="A2851" s="1" t="s">
        <v>930</v>
      </c>
      <c r="B2851" s="1" t="s">
        <v>2731</v>
      </c>
      <c r="C2851" s="1"/>
      <c r="D2851" s="2"/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  <c r="S2851" s="2"/>
      <c r="T2851" s="2"/>
      <c r="U2851" s="2"/>
      <c r="V2851" s="2"/>
      <c r="W2851" s="2">
        <v>936</v>
      </c>
      <c r="X2851" s="2">
        <v>867</v>
      </c>
    </row>
    <row r="2852" spans="1:24" x14ac:dyDescent="0.25">
      <c r="A2852" s="1" t="s">
        <v>930</v>
      </c>
      <c r="B2852" s="1" t="s">
        <v>1858</v>
      </c>
      <c r="C2852" s="1"/>
      <c r="D2852" s="2"/>
      <c r="E2852" s="2"/>
      <c r="F2852" s="2"/>
      <c r="G2852" s="2"/>
      <c r="H2852" s="2"/>
      <c r="I2852" s="2"/>
      <c r="J2852" s="2"/>
      <c r="K2852" s="2"/>
      <c r="L2852" s="2"/>
      <c r="M2852" s="2">
        <v>16925</v>
      </c>
      <c r="N2852" s="2">
        <v>122260</v>
      </c>
      <c r="O2852" s="2"/>
      <c r="P2852" s="2">
        <v>40000</v>
      </c>
      <c r="Q2852" s="2">
        <v>25981</v>
      </c>
      <c r="R2852" s="2">
        <v>95719</v>
      </c>
      <c r="S2852" s="2">
        <v>100067</v>
      </c>
      <c r="T2852" s="2">
        <v>5500</v>
      </c>
      <c r="U2852" s="2">
        <v>295174</v>
      </c>
      <c r="V2852" s="2">
        <v>326655</v>
      </c>
      <c r="W2852" s="2">
        <v>52690</v>
      </c>
      <c r="X2852" s="2">
        <v>47080</v>
      </c>
    </row>
    <row r="2853" spans="1:24" x14ac:dyDescent="0.25">
      <c r="A2853" s="1" t="s">
        <v>930</v>
      </c>
      <c r="B2853" s="3" t="s">
        <v>1838</v>
      </c>
      <c r="C2853" s="3"/>
      <c r="D2853" s="10"/>
      <c r="E2853" s="10"/>
      <c r="F2853" s="10"/>
      <c r="G2853" s="10"/>
      <c r="H2853" s="10"/>
      <c r="I2853" s="10"/>
      <c r="J2853" s="10"/>
      <c r="K2853" s="10"/>
      <c r="L2853" s="10"/>
      <c r="M2853" s="10">
        <v>215678</v>
      </c>
      <c r="N2853" s="10">
        <v>689349</v>
      </c>
      <c r="O2853" s="10"/>
      <c r="P2853" s="10">
        <v>832631</v>
      </c>
      <c r="Q2853" s="10">
        <v>0</v>
      </c>
      <c r="R2853" s="10">
        <v>2621079</v>
      </c>
      <c r="S2853" s="10">
        <v>1763865</v>
      </c>
      <c r="T2853" s="10">
        <v>3897</v>
      </c>
      <c r="U2853" s="10">
        <v>1194666</v>
      </c>
      <c r="V2853" s="10">
        <v>7792107</v>
      </c>
      <c r="W2853" s="10">
        <v>9294080</v>
      </c>
      <c r="X2853" s="10">
        <v>13015832</v>
      </c>
    </row>
    <row r="2854" spans="1:24" x14ac:dyDescent="0.25">
      <c r="A2854" s="1" t="s">
        <v>930</v>
      </c>
      <c r="B2854" s="3" t="s">
        <v>2970</v>
      </c>
      <c r="C2854" s="3"/>
      <c r="D2854" s="10"/>
      <c r="E2854" s="10"/>
      <c r="F2854" s="10"/>
      <c r="G2854" s="10"/>
      <c r="H2854" s="10"/>
      <c r="I2854" s="10"/>
      <c r="J2854" s="10"/>
      <c r="K2854" s="10"/>
      <c r="L2854" s="10"/>
      <c r="M2854" s="10"/>
      <c r="N2854" s="10"/>
      <c r="O2854" s="10"/>
      <c r="P2854" s="10"/>
      <c r="Q2854" s="10"/>
      <c r="R2854" s="10"/>
      <c r="S2854" s="10"/>
      <c r="T2854" s="10"/>
      <c r="U2854" s="10"/>
      <c r="V2854" s="10"/>
      <c r="W2854" s="10"/>
      <c r="X2854" s="10">
        <v>1232000</v>
      </c>
    </row>
    <row r="2855" spans="1:24" s="43" customFormat="1" ht="16.5" customHeight="1" x14ac:dyDescent="0.25">
      <c r="A2855" s="3" t="s">
        <v>930</v>
      </c>
      <c r="B2855" s="5" t="s">
        <v>755</v>
      </c>
      <c r="C2855" s="5"/>
      <c r="D2855" s="10"/>
      <c r="E2855" s="10"/>
      <c r="F2855" s="10"/>
      <c r="G2855" s="10"/>
      <c r="H2855" s="10"/>
      <c r="I2855" s="10"/>
      <c r="J2855" s="10"/>
      <c r="K2855" s="10"/>
      <c r="L2855" s="10"/>
      <c r="M2855" s="10"/>
      <c r="N2855" s="10">
        <v>1900</v>
      </c>
      <c r="O2855" s="10"/>
      <c r="P2855" s="10"/>
      <c r="Q2855" s="10">
        <v>0</v>
      </c>
      <c r="R2855" s="10"/>
      <c r="S2855" s="10"/>
      <c r="T2855" s="10"/>
      <c r="U2855" s="10">
        <v>317</v>
      </c>
      <c r="V2855" s="10">
        <v>317</v>
      </c>
      <c r="W2855" s="10"/>
      <c r="X2855" s="10">
        <v>23364</v>
      </c>
    </row>
    <row r="2856" spans="1:24" x14ac:dyDescent="0.25">
      <c r="A2856" s="1" t="s">
        <v>930</v>
      </c>
      <c r="B2856" s="3" t="s">
        <v>1181</v>
      </c>
      <c r="C2856" s="3"/>
      <c r="D2856" s="10"/>
      <c r="E2856" s="10"/>
      <c r="F2856" s="10"/>
      <c r="G2856" s="10"/>
      <c r="H2856" s="10"/>
      <c r="I2856" s="10"/>
      <c r="J2856" s="10"/>
      <c r="K2856" s="10"/>
      <c r="L2856" s="10"/>
      <c r="M2856" s="10"/>
      <c r="N2856" s="10"/>
      <c r="O2856" s="10"/>
      <c r="P2856" s="10"/>
      <c r="Q2856" s="10"/>
      <c r="R2856" s="10"/>
      <c r="S2856" s="10"/>
      <c r="T2856" s="10"/>
      <c r="U2856" s="10"/>
      <c r="V2856" s="10"/>
      <c r="W2856" s="10">
        <v>730</v>
      </c>
      <c r="X2856" s="10"/>
    </row>
    <row r="2857" spans="1:24" x14ac:dyDescent="0.25">
      <c r="A2857" s="1" t="s">
        <v>930</v>
      </c>
      <c r="B2857" s="3" t="s">
        <v>1633</v>
      </c>
      <c r="C2857" s="3"/>
      <c r="D2857" s="10"/>
      <c r="E2857" s="10"/>
      <c r="F2857" s="10"/>
      <c r="G2857" s="10"/>
      <c r="H2857" s="10"/>
      <c r="I2857" s="10"/>
      <c r="J2857" s="10"/>
      <c r="K2857" s="10"/>
      <c r="L2857" s="10"/>
      <c r="M2857" s="10"/>
      <c r="N2857" s="10"/>
      <c r="O2857" s="10"/>
      <c r="P2857" s="10"/>
      <c r="Q2857" s="10"/>
      <c r="R2857" s="10"/>
      <c r="S2857" s="10"/>
      <c r="T2857" s="10"/>
      <c r="U2857" s="10"/>
      <c r="V2857" s="10"/>
      <c r="W2857" s="10">
        <v>703</v>
      </c>
      <c r="X2857" s="10"/>
    </row>
    <row r="2858" spans="1:24" s="43" customFormat="1" x14ac:dyDescent="0.25">
      <c r="A2858" s="3" t="s">
        <v>930</v>
      </c>
      <c r="B2858" s="3" t="s">
        <v>1859</v>
      </c>
      <c r="C2858" s="3"/>
      <c r="D2858" s="10"/>
      <c r="E2858" s="10"/>
      <c r="F2858" s="10"/>
      <c r="G2858" s="10"/>
      <c r="H2858" s="10"/>
      <c r="I2858" s="10"/>
      <c r="J2858" s="10"/>
      <c r="K2858" s="10"/>
      <c r="L2858" s="10"/>
      <c r="M2858" s="10"/>
      <c r="N2858" s="10"/>
      <c r="O2858" s="10">
        <v>2000</v>
      </c>
      <c r="P2858" s="10"/>
      <c r="Q2858" s="10">
        <v>0</v>
      </c>
      <c r="R2858" s="10">
        <v>0</v>
      </c>
      <c r="S2858" s="10"/>
      <c r="T2858" s="10"/>
      <c r="U2858" s="10"/>
      <c r="V2858" s="10"/>
      <c r="W2858" s="10"/>
      <c r="X2858" s="10"/>
    </row>
    <row r="2859" spans="1:24" x14ac:dyDescent="0.25">
      <c r="A2859" s="1" t="s">
        <v>930</v>
      </c>
      <c r="B2859" s="1" t="s">
        <v>1657</v>
      </c>
      <c r="C2859" s="1"/>
      <c r="D2859" s="2"/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  <c r="S2859" s="2"/>
      <c r="T2859" s="2"/>
      <c r="U2859" s="2">
        <v>453</v>
      </c>
      <c r="V2859" s="2">
        <v>453</v>
      </c>
      <c r="W2859" s="2"/>
      <c r="X2859" s="2">
        <v>136</v>
      </c>
    </row>
    <row r="2860" spans="1:24" x14ac:dyDescent="0.25">
      <c r="A2860" s="1" t="s">
        <v>930</v>
      </c>
      <c r="B2860" s="1" t="s">
        <v>1593</v>
      </c>
      <c r="C2860" s="1"/>
      <c r="D2860" s="2"/>
      <c r="E2860" s="2"/>
      <c r="F2860" s="2"/>
      <c r="G2860" s="2"/>
      <c r="H2860" s="2"/>
      <c r="I2860" s="2"/>
      <c r="J2860" s="2"/>
      <c r="K2860" s="2"/>
      <c r="L2860" s="2"/>
      <c r="M2860" s="2">
        <v>50</v>
      </c>
      <c r="N2860" s="2">
        <v>11700</v>
      </c>
      <c r="O2860" s="2"/>
      <c r="P2860" s="2">
        <v>5000</v>
      </c>
      <c r="Q2860" s="2">
        <v>5000</v>
      </c>
      <c r="R2860" s="2">
        <v>0</v>
      </c>
      <c r="S2860" s="2"/>
      <c r="T2860" s="2">
        <v>13588</v>
      </c>
      <c r="U2860" s="2">
        <v>4371</v>
      </c>
      <c r="V2860" s="2">
        <v>15000</v>
      </c>
      <c r="W2860" s="2"/>
      <c r="X2860" s="2"/>
    </row>
    <row r="2861" spans="1:24" s="43" customFormat="1" x14ac:dyDescent="0.25">
      <c r="A2861" s="3" t="s">
        <v>930</v>
      </c>
      <c r="B2861" s="3" t="s">
        <v>1341</v>
      </c>
      <c r="C2861" s="3"/>
      <c r="D2861" s="10"/>
      <c r="E2861" s="10"/>
      <c r="F2861" s="10"/>
      <c r="G2861" s="10"/>
      <c r="H2861" s="10"/>
      <c r="I2861" s="10"/>
      <c r="J2861" s="10"/>
      <c r="K2861" s="10"/>
      <c r="L2861" s="10"/>
      <c r="M2861" s="10"/>
      <c r="N2861" s="10"/>
      <c r="O2861" s="10"/>
      <c r="P2861" s="10"/>
      <c r="Q2861" s="10"/>
      <c r="R2861" s="10"/>
      <c r="S2861" s="10">
        <v>10000</v>
      </c>
      <c r="T2861" s="10">
        <v>5000</v>
      </c>
      <c r="U2861" s="10"/>
      <c r="V2861" s="10"/>
      <c r="W2861" s="10"/>
      <c r="X2861" s="10"/>
    </row>
    <row r="2862" spans="1:24" x14ac:dyDescent="0.25">
      <c r="A2862" s="1" t="s">
        <v>930</v>
      </c>
      <c r="B2862" s="3" t="s">
        <v>2228</v>
      </c>
      <c r="C2862" s="3"/>
      <c r="D2862" s="2"/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  <c r="V2862" s="2"/>
      <c r="W2862" s="2">
        <v>101</v>
      </c>
      <c r="X2862" s="2"/>
    </row>
    <row r="2863" spans="1:24" x14ac:dyDescent="0.25">
      <c r="A2863" s="1" t="s">
        <v>930</v>
      </c>
      <c r="B2863" s="18" t="s">
        <v>1191</v>
      </c>
      <c r="C2863" s="18"/>
      <c r="D2863" s="19"/>
      <c r="E2863" s="19"/>
      <c r="F2863" s="19"/>
      <c r="G2863" s="19"/>
      <c r="H2863" s="19"/>
      <c r="I2863" s="19"/>
      <c r="J2863" s="19">
        <v>1898</v>
      </c>
      <c r="K2863" s="19"/>
      <c r="L2863" s="19"/>
      <c r="M2863" s="19">
        <v>6390</v>
      </c>
      <c r="N2863" s="19">
        <v>129445</v>
      </c>
      <c r="O2863" s="19"/>
      <c r="P2863" s="19">
        <v>161536</v>
      </c>
      <c r="Q2863" s="19">
        <v>155600</v>
      </c>
      <c r="R2863" s="19">
        <v>598544</v>
      </c>
      <c r="S2863" s="19">
        <v>409003</v>
      </c>
      <c r="T2863" s="19">
        <v>484987</v>
      </c>
      <c r="U2863" s="19">
        <v>22152</v>
      </c>
      <c r="V2863" s="19">
        <v>283100</v>
      </c>
      <c r="W2863" s="19">
        <v>34550</v>
      </c>
      <c r="X2863" s="19">
        <v>68000</v>
      </c>
    </row>
    <row r="2864" spans="1:24" x14ac:dyDescent="0.25">
      <c r="A2864" s="1" t="s">
        <v>930</v>
      </c>
      <c r="B2864" s="4" t="s">
        <v>1860</v>
      </c>
      <c r="C2864" s="4"/>
      <c r="D2864" s="2"/>
      <c r="E2864" s="2"/>
      <c r="F2864" s="2"/>
      <c r="G2864" s="2"/>
      <c r="H2864" s="2"/>
      <c r="I2864" s="2"/>
      <c r="J2864" s="2"/>
      <c r="K2864" s="2"/>
      <c r="L2864" s="2"/>
      <c r="M2864" s="2">
        <v>20932</v>
      </c>
      <c r="N2864" s="2">
        <v>15948</v>
      </c>
      <c r="O2864" s="2"/>
      <c r="P2864" s="2">
        <v>5000</v>
      </c>
      <c r="Q2864" s="2">
        <v>80</v>
      </c>
      <c r="R2864" s="2">
        <v>72400</v>
      </c>
      <c r="S2864" s="2"/>
      <c r="T2864" s="2"/>
      <c r="U2864" s="2">
        <v>740</v>
      </c>
      <c r="V2864" s="2">
        <v>740</v>
      </c>
      <c r="W2864" s="2">
        <v>3168</v>
      </c>
      <c r="X2864" s="2">
        <v>579</v>
      </c>
    </row>
    <row r="2865" spans="1:24" x14ac:dyDescent="0.25">
      <c r="A2865" s="1" t="s">
        <v>930</v>
      </c>
      <c r="B2865" s="4" t="s">
        <v>2733</v>
      </c>
      <c r="C2865" s="4"/>
      <c r="D2865" s="2"/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  <c r="V2865" s="2"/>
      <c r="W2865" s="2">
        <v>26500</v>
      </c>
      <c r="X2865" s="2">
        <v>65000</v>
      </c>
    </row>
    <row r="2866" spans="1:24" x14ac:dyDescent="0.25">
      <c r="A2866" s="1" t="s">
        <v>930</v>
      </c>
      <c r="B2866" s="4" t="s">
        <v>2967</v>
      </c>
      <c r="C2866" s="4"/>
      <c r="D2866" s="2"/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  <c r="V2866" s="2"/>
      <c r="W2866" s="2"/>
      <c r="X2866" s="2">
        <v>26063</v>
      </c>
    </row>
    <row r="2867" spans="1:24" s="43" customFormat="1" x14ac:dyDescent="0.25">
      <c r="A2867" s="3" t="s">
        <v>930</v>
      </c>
      <c r="B2867" s="5" t="s">
        <v>1658</v>
      </c>
      <c r="C2867" s="5"/>
      <c r="D2867" s="10"/>
      <c r="E2867" s="10"/>
      <c r="F2867" s="10"/>
      <c r="G2867" s="10"/>
      <c r="H2867" s="10"/>
      <c r="I2867" s="10"/>
      <c r="J2867" s="10"/>
      <c r="K2867" s="10"/>
      <c r="L2867" s="10"/>
      <c r="M2867" s="10"/>
      <c r="N2867" s="10"/>
      <c r="O2867" s="10"/>
      <c r="P2867" s="10"/>
      <c r="Q2867" s="10"/>
      <c r="R2867" s="10"/>
      <c r="S2867" s="10"/>
      <c r="T2867" s="10"/>
      <c r="U2867" s="10">
        <v>10000</v>
      </c>
      <c r="V2867" s="10"/>
      <c r="W2867" s="10"/>
      <c r="X2867" s="10">
        <v>60000</v>
      </c>
    </row>
    <row r="2868" spans="1:24" x14ac:dyDescent="0.25">
      <c r="A2868" s="1" t="s">
        <v>930</v>
      </c>
      <c r="B2868" s="4" t="s">
        <v>2732</v>
      </c>
      <c r="C2868" s="4"/>
      <c r="D2868" s="2"/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  <c r="V2868" s="2"/>
      <c r="W2868" s="2">
        <v>386</v>
      </c>
      <c r="X2868" s="2">
        <v>100000</v>
      </c>
    </row>
    <row r="2869" spans="1:24" x14ac:dyDescent="0.25">
      <c r="A2869" s="1" t="s">
        <v>930</v>
      </c>
      <c r="B2869" s="3" t="s">
        <v>1861</v>
      </c>
      <c r="C2869" s="3"/>
      <c r="D2869" s="2"/>
      <c r="E2869" s="2"/>
      <c r="F2869" s="2"/>
      <c r="G2869" s="2"/>
      <c r="H2869" s="2"/>
      <c r="I2869" s="2"/>
      <c r="J2869" s="2"/>
      <c r="K2869" s="2"/>
      <c r="L2869" s="2"/>
      <c r="M2869" s="2">
        <v>10000</v>
      </c>
      <c r="N2869" s="2">
        <v>3829</v>
      </c>
      <c r="O2869" s="2">
        <v>48920</v>
      </c>
      <c r="P2869" s="2">
        <v>544</v>
      </c>
      <c r="Q2869" s="2">
        <v>0</v>
      </c>
      <c r="R2869" s="2">
        <v>31000</v>
      </c>
      <c r="S2869" s="2">
        <v>5700</v>
      </c>
      <c r="T2869" s="2"/>
      <c r="U2869" s="2"/>
      <c r="V2869" s="2">
        <v>4000</v>
      </c>
      <c r="W2869" s="2"/>
      <c r="X2869" s="2"/>
    </row>
    <row r="2870" spans="1:24" x14ac:dyDescent="0.25">
      <c r="A2870" s="1" t="s">
        <v>930</v>
      </c>
      <c r="B2870" s="3" t="s">
        <v>2975</v>
      </c>
      <c r="C2870" s="3"/>
      <c r="D2870" s="2"/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  <c r="V2870" s="2"/>
      <c r="W2870" s="2"/>
      <c r="X2870" s="2">
        <v>158</v>
      </c>
    </row>
    <row r="2871" spans="1:24" x14ac:dyDescent="0.25">
      <c r="A2871" s="1" t="s">
        <v>930</v>
      </c>
      <c r="B2871" s="3" t="s">
        <v>1897</v>
      </c>
      <c r="C2871" s="3" t="s">
        <v>1980</v>
      </c>
      <c r="D2871" s="10"/>
      <c r="E2871" s="10"/>
      <c r="F2871" s="10"/>
      <c r="G2871" s="10"/>
      <c r="H2871" s="10"/>
      <c r="I2871" s="10"/>
      <c r="J2871" s="10"/>
      <c r="K2871" s="10"/>
      <c r="L2871" s="10"/>
      <c r="M2871" s="10">
        <v>21400</v>
      </c>
      <c r="N2871" s="10">
        <v>126602</v>
      </c>
      <c r="O2871" s="10">
        <v>1234092</v>
      </c>
      <c r="P2871" s="10">
        <v>140225</v>
      </c>
      <c r="Q2871" s="10">
        <v>250</v>
      </c>
      <c r="R2871" s="10">
        <v>692583</v>
      </c>
      <c r="S2871" s="10">
        <v>229181</v>
      </c>
      <c r="T2871" s="10">
        <v>1495703</v>
      </c>
      <c r="U2871" s="10">
        <v>206579</v>
      </c>
      <c r="V2871" s="10">
        <v>2650902</v>
      </c>
      <c r="W2871" s="10">
        <v>2474556</v>
      </c>
      <c r="X2871" s="10">
        <v>5214759</v>
      </c>
    </row>
    <row r="2872" spans="1:24" x14ac:dyDescent="0.25">
      <c r="A2872" s="1" t="s">
        <v>930</v>
      </c>
      <c r="B2872" s="3" t="s">
        <v>1898</v>
      </c>
      <c r="C2872" s="3" t="s">
        <v>1981</v>
      </c>
      <c r="D2872" s="10"/>
      <c r="E2872" s="10"/>
      <c r="F2872" s="10"/>
      <c r="G2872" s="10"/>
      <c r="H2872" s="10"/>
      <c r="I2872" s="10"/>
      <c r="J2872" s="10"/>
      <c r="K2872" s="10"/>
      <c r="L2872" s="10"/>
      <c r="M2872" s="10">
        <v>15000</v>
      </c>
      <c r="N2872" s="10"/>
      <c r="O2872" s="10">
        <v>55160</v>
      </c>
      <c r="P2872" s="10"/>
      <c r="Q2872" s="10">
        <v>0</v>
      </c>
      <c r="R2872" s="10">
        <v>31000</v>
      </c>
      <c r="S2872" s="10">
        <v>101976</v>
      </c>
      <c r="T2872" s="10">
        <v>499375</v>
      </c>
      <c r="U2872" s="10">
        <v>74348</v>
      </c>
      <c r="V2872" s="10">
        <v>875873</v>
      </c>
      <c r="W2872" s="10">
        <v>805583</v>
      </c>
      <c r="X2872" s="10">
        <v>489518</v>
      </c>
    </row>
    <row r="2873" spans="1:24" x14ac:dyDescent="0.25">
      <c r="A2873" s="1" t="s">
        <v>930</v>
      </c>
      <c r="B2873" s="3" t="s">
        <v>1895</v>
      </c>
      <c r="C2873" s="3" t="s">
        <v>1982</v>
      </c>
      <c r="D2873" s="10"/>
      <c r="E2873" s="10"/>
      <c r="F2873" s="10"/>
      <c r="G2873" s="10"/>
      <c r="H2873" s="10"/>
      <c r="I2873" s="10"/>
      <c r="J2873" s="10"/>
      <c r="K2873" s="10"/>
      <c r="L2873" s="10"/>
      <c r="M2873" s="10"/>
      <c r="N2873" s="10"/>
      <c r="O2873" s="10"/>
      <c r="P2873" s="10"/>
      <c r="Q2873" s="10"/>
      <c r="R2873" s="10"/>
      <c r="S2873" s="10"/>
      <c r="T2873" s="10"/>
      <c r="U2873" s="10"/>
      <c r="V2873" s="10">
        <v>760</v>
      </c>
      <c r="W2873" s="10">
        <v>3805</v>
      </c>
      <c r="X2873" s="10">
        <v>800</v>
      </c>
    </row>
    <row r="2874" spans="1:24" x14ac:dyDescent="0.25">
      <c r="A2874" s="1" t="s">
        <v>930</v>
      </c>
      <c r="B2874" s="3" t="s">
        <v>1899</v>
      </c>
      <c r="C2874" s="3" t="s">
        <v>1983</v>
      </c>
      <c r="D2874" s="10"/>
      <c r="E2874" s="10"/>
      <c r="F2874" s="10"/>
      <c r="G2874" s="10"/>
      <c r="H2874" s="10"/>
      <c r="I2874" s="10"/>
      <c r="J2874" s="10"/>
      <c r="K2874" s="10"/>
      <c r="L2874" s="10"/>
      <c r="M2874" s="10"/>
      <c r="N2874" s="10">
        <v>87216</v>
      </c>
      <c r="O2874" s="10">
        <v>280888</v>
      </c>
      <c r="P2874" s="10">
        <v>132909</v>
      </c>
      <c r="Q2874" s="10">
        <v>0</v>
      </c>
      <c r="R2874" s="10">
        <v>264238</v>
      </c>
      <c r="S2874" s="10">
        <v>228979</v>
      </c>
      <c r="T2874" s="10">
        <v>175747</v>
      </c>
      <c r="U2874" s="10">
        <v>1584</v>
      </c>
      <c r="V2874" s="10">
        <v>953496</v>
      </c>
      <c r="W2874" s="10">
        <v>1353582</v>
      </c>
      <c r="X2874" s="10">
        <v>2583942</v>
      </c>
    </row>
    <row r="2875" spans="1:24" x14ac:dyDescent="0.25">
      <c r="A2875" s="1" t="s">
        <v>930</v>
      </c>
      <c r="B2875" s="3" t="s">
        <v>2325</v>
      </c>
      <c r="C2875" s="3" t="s">
        <v>1979</v>
      </c>
      <c r="D2875" s="10"/>
      <c r="E2875" s="10"/>
      <c r="F2875" s="10"/>
      <c r="G2875" s="10"/>
      <c r="H2875" s="10"/>
      <c r="I2875" s="10"/>
      <c r="J2875" s="10"/>
      <c r="K2875" s="10"/>
      <c r="L2875" s="10"/>
      <c r="M2875" s="10"/>
      <c r="N2875" s="10"/>
      <c r="O2875" s="10"/>
      <c r="P2875" s="10"/>
      <c r="Q2875" s="10"/>
      <c r="R2875" s="10"/>
      <c r="S2875" s="10"/>
      <c r="T2875" s="10"/>
      <c r="U2875" s="10"/>
      <c r="V2875" s="10">
        <v>10581</v>
      </c>
      <c r="W2875" s="10">
        <v>12845</v>
      </c>
      <c r="X2875" s="10">
        <v>75444</v>
      </c>
    </row>
    <row r="2876" spans="1:24" x14ac:dyDescent="0.25">
      <c r="A2876" s="1" t="s">
        <v>930</v>
      </c>
      <c r="B2876" s="3" t="s">
        <v>1896</v>
      </c>
      <c r="C2876" s="3" t="s">
        <v>1984</v>
      </c>
      <c r="D2876" s="10"/>
      <c r="E2876" s="10"/>
      <c r="F2876" s="10"/>
      <c r="G2876" s="10"/>
      <c r="H2876" s="10"/>
      <c r="I2876" s="10"/>
      <c r="J2876" s="10"/>
      <c r="K2876" s="10"/>
      <c r="L2876" s="10"/>
      <c r="M2876" s="10"/>
      <c r="N2876" s="10"/>
      <c r="O2876" s="10"/>
      <c r="P2876" s="10"/>
      <c r="Q2876" s="10"/>
      <c r="R2876" s="10"/>
      <c r="S2876" s="10"/>
      <c r="T2876" s="10"/>
      <c r="U2876" s="10"/>
      <c r="V2876" s="10">
        <v>5600</v>
      </c>
      <c r="W2876" s="10">
        <v>405</v>
      </c>
      <c r="X2876" s="10">
        <v>707</v>
      </c>
    </row>
    <row r="2877" spans="1:24" x14ac:dyDescent="0.25">
      <c r="A2877" s="1" t="s">
        <v>930</v>
      </c>
      <c r="B2877" s="3" t="s">
        <v>2496</v>
      </c>
      <c r="C2877" s="3"/>
      <c r="D2877" s="2"/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>
        <v>5000</v>
      </c>
      <c r="V2877" s="2">
        <v>60289</v>
      </c>
      <c r="W2877" s="2"/>
      <c r="X2877" s="2">
        <v>20000</v>
      </c>
    </row>
    <row r="2878" spans="1:24" x14ac:dyDescent="0.25">
      <c r="A2878" s="1" t="s">
        <v>930</v>
      </c>
      <c r="B2878" s="3" t="s">
        <v>2331</v>
      </c>
      <c r="C2878" s="3"/>
      <c r="D2878" s="2"/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  <c r="V2878" s="2"/>
      <c r="W2878" s="2"/>
      <c r="X2878" s="2">
        <v>107943</v>
      </c>
    </row>
    <row r="2879" spans="1:24" x14ac:dyDescent="0.25">
      <c r="A2879" s="1" t="s">
        <v>930</v>
      </c>
      <c r="B2879" s="3" t="s">
        <v>2977</v>
      </c>
      <c r="C2879" s="3"/>
      <c r="D2879" s="2"/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  <c r="V2879" s="2"/>
      <c r="W2879" s="2"/>
      <c r="X2879" s="2">
        <v>141716</v>
      </c>
    </row>
    <row r="2880" spans="1:24" s="43" customFormat="1" x14ac:dyDescent="0.25">
      <c r="A2880" s="3" t="s">
        <v>930</v>
      </c>
      <c r="B2880" s="3" t="s">
        <v>897</v>
      </c>
      <c r="C2880" s="3"/>
      <c r="D2880" s="10"/>
      <c r="E2880" s="10"/>
      <c r="F2880" s="10"/>
      <c r="G2880" s="10"/>
      <c r="H2880" s="10"/>
      <c r="I2880" s="10"/>
      <c r="J2880" s="10"/>
      <c r="K2880" s="10"/>
      <c r="L2880" s="10"/>
      <c r="M2880" s="10"/>
      <c r="N2880" s="10"/>
      <c r="O2880" s="10">
        <v>2280</v>
      </c>
      <c r="P2880" s="10"/>
      <c r="Q2880" s="10"/>
      <c r="R2880" s="10"/>
      <c r="S2880" s="10"/>
      <c r="T2880" s="10"/>
      <c r="U2880" s="10">
        <v>7</v>
      </c>
      <c r="V2880" s="10"/>
      <c r="W2880" s="10"/>
      <c r="X2880" s="10">
        <v>3856</v>
      </c>
    </row>
    <row r="2881" spans="1:24" x14ac:dyDescent="0.25">
      <c r="A2881" s="1" t="s">
        <v>930</v>
      </c>
      <c r="B2881" s="3" t="s">
        <v>2734</v>
      </c>
      <c r="C2881" s="3"/>
      <c r="D2881" s="10"/>
      <c r="E2881" s="10"/>
      <c r="F2881" s="10"/>
      <c r="G2881" s="10"/>
      <c r="H2881" s="10"/>
      <c r="I2881" s="10"/>
      <c r="J2881" s="10"/>
      <c r="K2881" s="10"/>
      <c r="L2881" s="10"/>
      <c r="M2881" s="10"/>
      <c r="N2881" s="10"/>
      <c r="O2881" s="10"/>
      <c r="P2881" s="10"/>
      <c r="Q2881" s="10"/>
      <c r="R2881" s="10"/>
      <c r="S2881" s="10"/>
      <c r="T2881" s="10"/>
      <c r="U2881" s="10"/>
      <c r="V2881" s="10"/>
      <c r="W2881" s="10">
        <v>1058</v>
      </c>
      <c r="X2881" s="10"/>
    </row>
    <row r="2882" spans="1:24" x14ac:dyDescent="0.25">
      <c r="A2882" s="1" t="s">
        <v>930</v>
      </c>
      <c r="B2882" s="3" t="s">
        <v>2735</v>
      </c>
      <c r="C2882" s="3"/>
      <c r="D2882" s="10"/>
      <c r="E2882" s="10"/>
      <c r="F2882" s="10"/>
      <c r="G2882" s="10"/>
      <c r="H2882" s="10"/>
      <c r="I2882" s="10"/>
      <c r="J2882" s="10"/>
      <c r="K2882" s="10"/>
      <c r="L2882" s="10"/>
      <c r="M2882" s="10"/>
      <c r="N2882" s="10"/>
      <c r="O2882" s="10"/>
      <c r="P2882" s="10"/>
      <c r="Q2882" s="10"/>
      <c r="R2882" s="10"/>
      <c r="S2882" s="10"/>
      <c r="T2882" s="10"/>
      <c r="U2882" s="10"/>
      <c r="V2882" s="10"/>
      <c r="W2882" s="10">
        <v>1064</v>
      </c>
      <c r="X2882" s="10"/>
    </row>
    <row r="2883" spans="1:24" x14ac:dyDescent="0.25">
      <c r="A2883" s="1" t="s">
        <v>930</v>
      </c>
      <c r="B2883" s="3" t="s">
        <v>2736</v>
      </c>
      <c r="C2883" s="3"/>
      <c r="D2883" s="10"/>
      <c r="E2883" s="10"/>
      <c r="F2883" s="10"/>
      <c r="G2883" s="10"/>
      <c r="H2883" s="10"/>
      <c r="I2883" s="10"/>
      <c r="J2883" s="10"/>
      <c r="K2883" s="10"/>
      <c r="L2883" s="10"/>
      <c r="M2883" s="10"/>
      <c r="N2883" s="10"/>
      <c r="O2883" s="10"/>
      <c r="P2883" s="10"/>
      <c r="Q2883" s="10"/>
      <c r="R2883" s="10"/>
      <c r="S2883" s="10"/>
      <c r="T2883" s="10"/>
      <c r="U2883" s="10"/>
      <c r="V2883" s="10"/>
      <c r="W2883" s="10">
        <v>1709</v>
      </c>
      <c r="X2883" s="10"/>
    </row>
    <row r="2884" spans="1:24" x14ac:dyDescent="0.25">
      <c r="A2884" s="1" t="s">
        <v>930</v>
      </c>
      <c r="B2884" s="1" t="s">
        <v>1862</v>
      </c>
      <c r="C2884" s="1"/>
      <c r="D2884" s="2"/>
      <c r="E2884" s="2"/>
      <c r="F2884" s="2"/>
      <c r="G2884" s="2"/>
      <c r="H2884" s="2"/>
      <c r="I2884" s="2"/>
      <c r="J2884" s="2"/>
      <c r="K2884" s="2"/>
      <c r="L2884" s="2"/>
      <c r="M2884" s="2"/>
      <c r="N2884" s="2">
        <v>20000</v>
      </c>
      <c r="O2884" s="2"/>
      <c r="P2884" s="2"/>
      <c r="Q2884" s="2">
        <v>10000</v>
      </c>
      <c r="R2884" s="2">
        <v>0</v>
      </c>
      <c r="S2884" s="2"/>
      <c r="T2884" s="2"/>
      <c r="U2884" s="2"/>
      <c r="V2884" s="2">
        <v>500</v>
      </c>
      <c r="W2884" s="2"/>
      <c r="X2884" s="2"/>
    </row>
    <row r="2885" spans="1:24" x14ac:dyDescent="0.25">
      <c r="A2885" s="1" t="s">
        <v>930</v>
      </c>
      <c r="B2885" s="4" t="s">
        <v>1863</v>
      </c>
      <c r="C2885" s="4"/>
      <c r="D2885" s="2"/>
      <c r="E2885" s="2"/>
      <c r="F2885" s="2"/>
      <c r="G2885" s="2"/>
      <c r="H2885" s="2"/>
      <c r="I2885" s="2"/>
      <c r="J2885" s="2"/>
      <c r="K2885" s="2"/>
      <c r="L2885" s="2"/>
      <c r="M2885" s="2">
        <v>47229</v>
      </c>
      <c r="N2885" s="2">
        <v>36522</v>
      </c>
      <c r="O2885" s="2"/>
      <c r="P2885" s="2">
        <v>76962</v>
      </c>
      <c r="Q2885" s="2">
        <v>10000</v>
      </c>
      <c r="R2885" s="2">
        <v>172800</v>
      </c>
      <c r="S2885" s="2"/>
      <c r="T2885" s="2">
        <v>1250</v>
      </c>
      <c r="U2885" s="2">
        <v>20590</v>
      </c>
      <c r="V2885" s="2">
        <v>20590</v>
      </c>
      <c r="W2885" s="2">
        <v>360</v>
      </c>
      <c r="X2885" s="2">
        <v>2819</v>
      </c>
    </row>
    <row r="2886" spans="1:24" x14ac:dyDescent="0.25">
      <c r="A2886" s="1" t="s">
        <v>930</v>
      </c>
      <c r="B2886" s="4" t="s">
        <v>2978</v>
      </c>
      <c r="C2886" s="4"/>
      <c r="D2886" s="2"/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  <c r="V2886" s="2"/>
      <c r="W2886" s="2"/>
      <c r="X2886" s="2">
        <v>101684</v>
      </c>
    </row>
    <row r="2887" spans="1:24" x14ac:dyDescent="0.25">
      <c r="A2887" s="1" t="s">
        <v>930</v>
      </c>
      <c r="B2887" s="5" t="s">
        <v>1659</v>
      </c>
      <c r="C2887" s="5"/>
      <c r="D2887" s="2"/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>
        <v>15000</v>
      </c>
      <c r="V2887" s="2">
        <v>570803</v>
      </c>
      <c r="W2887" s="2">
        <v>255300</v>
      </c>
      <c r="X2887" s="2"/>
    </row>
    <row r="2888" spans="1:24" x14ac:dyDescent="0.25">
      <c r="A2888" s="1" t="s">
        <v>930</v>
      </c>
      <c r="B2888" s="4" t="s">
        <v>1529</v>
      </c>
      <c r="C2888" s="4"/>
      <c r="D2888" s="2"/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>
        <v>2180</v>
      </c>
      <c r="U2888" s="2"/>
      <c r="V2888" s="2"/>
      <c r="W2888" s="2">
        <v>108142</v>
      </c>
      <c r="X2888" s="2">
        <v>14641</v>
      </c>
    </row>
    <row r="2889" spans="1:24" s="43" customFormat="1" x14ac:dyDescent="0.25">
      <c r="A2889" s="3" t="s">
        <v>930</v>
      </c>
      <c r="B2889" s="5" t="s">
        <v>1530</v>
      </c>
      <c r="C2889" s="5"/>
      <c r="D2889" s="10"/>
      <c r="E2889" s="10"/>
      <c r="F2889" s="10"/>
      <c r="G2889" s="10"/>
      <c r="H2889" s="10"/>
      <c r="I2889" s="10"/>
      <c r="J2889" s="10"/>
      <c r="K2889" s="10"/>
      <c r="L2889" s="10"/>
      <c r="M2889" s="10"/>
      <c r="N2889" s="10"/>
      <c r="O2889" s="10"/>
      <c r="P2889" s="10"/>
      <c r="Q2889" s="10"/>
      <c r="R2889" s="10"/>
      <c r="S2889" s="10">
        <v>10000</v>
      </c>
      <c r="T2889" s="10">
        <v>1192</v>
      </c>
      <c r="U2889" s="10"/>
      <c r="V2889" s="10"/>
      <c r="W2889" s="10"/>
      <c r="X2889" s="10">
        <v>1805</v>
      </c>
    </row>
    <row r="2890" spans="1:24" s="43" customFormat="1" x14ac:dyDescent="0.25">
      <c r="A2890" s="3" t="s">
        <v>930</v>
      </c>
      <c r="B2890" s="5" t="s">
        <v>1660</v>
      </c>
      <c r="C2890" s="5"/>
      <c r="D2890" s="10"/>
      <c r="E2890" s="10"/>
      <c r="F2890" s="10"/>
      <c r="G2890" s="10"/>
      <c r="H2890" s="10"/>
      <c r="I2890" s="10"/>
      <c r="J2890" s="10"/>
      <c r="K2890" s="10"/>
      <c r="L2890" s="10"/>
      <c r="M2890" s="10"/>
      <c r="N2890" s="10"/>
      <c r="O2890" s="10"/>
      <c r="P2890" s="10"/>
      <c r="Q2890" s="10"/>
      <c r="R2890" s="10"/>
      <c r="S2890" s="10"/>
      <c r="T2890" s="10"/>
      <c r="U2890" s="10">
        <v>22000</v>
      </c>
      <c r="V2890" s="10">
        <v>3825</v>
      </c>
      <c r="W2890" s="10"/>
      <c r="X2890" s="10"/>
    </row>
    <row r="2891" spans="1:24" s="43" customFormat="1" x14ac:dyDescent="0.25">
      <c r="A2891" s="3" t="s">
        <v>930</v>
      </c>
      <c r="B2891" s="5" t="s">
        <v>2974</v>
      </c>
      <c r="C2891" s="5"/>
      <c r="D2891" s="10"/>
      <c r="E2891" s="10"/>
      <c r="F2891" s="10"/>
      <c r="G2891" s="10"/>
      <c r="H2891" s="10"/>
      <c r="I2891" s="10"/>
      <c r="J2891" s="10"/>
      <c r="K2891" s="10"/>
      <c r="L2891" s="10"/>
      <c r="M2891" s="10"/>
      <c r="N2891" s="10"/>
      <c r="O2891" s="10"/>
      <c r="P2891" s="10"/>
      <c r="Q2891" s="10"/>
      <c r="R2891" s="10"/>
      <c r="S2891" s="10"/>
      <c r="T2891" s="10"/>
      <c r="U2891" s="10"/>
      <c r="V2891" s="10"/>
      <c r="W2891" s="10"/>
      <c r="X2891" s="10">
        <v>10000</v>
      </c>
    </row>
    <row r="2892" spans="1:24" s="43" customFormat="1" x14ac:dyDescent="0.25">
      <c r="A2892" s="3" t="s">
        <v>930</v>
      </c>
      <c r="B2892" s="5" t="s">
        <v>1864</v>
      </c>
      <c r="C2892" s="5"/>
      <c r="D2892" s="10"/>
      <c r="E2892" s="10"/>
      <c r="F2892" s="10"/>
      <c r="G2892" s="10"/>
      <c r="H2892" s="10"/>
      <c r="I2892" s="10"/>
      <c r="J2892" s="10"/>
      <c r="K2892" s="10"/>
      <c r="L2892" s="10"/>
      <c r="M2892" s="10"/>
      <c r="N2892" s="10">
        <v>53143</v>
      </c>
      <c r="O2892" s="10"/>
      <c r="P2892" s="10">
        <v>12700</v>
      </c>
      <c r="Q2892" s="10">
        <v>12700</v>
      </c>
      <c r="R2892" s="10">
        <v>800</v>
      </c>
      <c r="S2892" s="10">
        <v>800</v>
      </c>
      <c r="T2892" s="10"/>
      <c r="U2892" s="10"/>
      <c r="V2892" s="10">
        <v>1500</v>
      </c>
      <c r="W2892" s="10"/>
      <c r="X2892" s="10"/>
    </row>
    <row r="2893" spans="1:24" s="43" customFormat="1" x14ac:dyDescent="0.25">
      <c r="A2893" s="3" t="s">
        <v>930</v>
      </c>
      <c r="B2893" s="5" t="s">
        <v>1661</v>
      </c>
      <c r="C2893" s="5"/>
      <c r="D2893" s="10"/>
      <c r="E2893" s="10"/>
      <c r="F2893" s="10"/>
      <c r="G2893" s="10"/>
      <c r="H2893" s="10"/>
      <c r="I2893" s="10"/>
      <c r="J2893" s="10"/>
      <c r="K2893" s="10"/>
      <c r="L2893" s="10"/>
      <c r="M2893" s="10"/>
      <c r="N2893" s="10"/>
      <c r="O2893" s="10"/>
      <c r="P2893" s="10"/>
      <c r="Q2893" s="10"/>
      <c r="R2893" s="10"/>
      <c r="S2893" s="10"/>
      <c r="T2893" s="10"/>
      <c r="U2893" s="10">
        <v>1000</v>
      </c>
      <c r="V2893" s="10"/>
      <c r="W2893" s="10"/>
      <c r="X2893" s="10"/>
    </row>
    <row r="2894" spans="1:24" s="43" customFormat="1" x14ac:dyDescent="0.25">
      <c r="A2894" s="3" t="s">
        <v>930</v>
      </c>
      <c r="B2894" s="5" t="s">
        <v>1662</v>
      </c>
      <c r="C2894" s="5"/>
      <c r="D2894" s="10"/>
      <c r="E2894" s="10"/>
      <c r="F2894" s="10"/>
      <c r="G2894" s="10"/>
      <c r="H2894" s="10"/>
      <c r="I2894" s="10"/>
      <c r="J2894" s="10"/>
      <c r="K2894" s="10"/>
      <c r="L2894" s="10"/>
      <c r="M2894" s="10"/>
      <c r="N2894" s="10"/>
      <c r="O2894" s="10"/>
      <c r="P2894" s="10"/>
      <c r="Q2894" s="10"/>
      <c r="R2894" s="10"/>
      <c r="S2894" s="10"/>
      <c r="T2894" s="10"/>
      <c r="U2894" s="10">
        <v>1000</v>
      </c>
      <c r="V2894" s="10"/>
      <c r="W2894" s="10"/>
      <c r="X2894" s="10"/>
    </row>
    <row r="2895" spans="1:24" x14ac:dyDescent="0.25">
      <c r="A2895" s="1" t="s">
        <v>930</v>
      </c>
      <c r="B2895" s="4" t="s">
        <v>1865</v>
      </c>
      <c r="C2895" s="4"/>
      <c r="D2895" s="2"/>
      <c r="E2895" s="2"/>
      <c r="F2895" s="2"/>
      <c r="G2895" s="2"/>
      <c r="H2895" s="2"/>
      <c r="I2895" s="2"/>
      <c r="J2895" s="2"/>
      <c r="K2895" s="2"/>
      <c r="L2895" s="2"/>
      <c r="M2895" s="2"/>
      <c r="N2895" s="2">
        <v>58000</v>
      </c>
      <c r="O2895" s="2"/>
      <c r="P2895" s="2"/>
      <c r="Q2895" s="2">
        <v>8706</v>
      </c>
      <c r="R2895" s="2">
        <v>12564</v>
      </c>
      <c r="S2895" s="2">
        <v>15000</v>
      </c>
      <c r="T2895" s="2"/>
      <c r="U2895" s="2">
        <v>79387</v>
      </c>
      <c r="V2895" s="2">
        <v>45405</v>
      </c>
      <c r="W2895" s="2">
        <v>32</v>
      </c>
      <c r="X2895" s="2">
        <v>30000</v>
      </c>
    </row>
    <row r="2896" spans="1:24" x14ac:dyDescent="0.25">
      <c r="A2896" s="1" t="s">
        <v>930</v>
      </c>
      <c r="B2896" s="4" t="s">
        <v>1866</v>
      </c>
      <c r="C2896" s="4"/>
      <c r="D2896" s="2"/>
      <c r="E2896" s="2"/>
      <c r="F2896" s="2"/>
      <c r="G2896" s="2"/>
      <c r="H2896" s="2"/>
      <c r="I2896" s="2"/>
      <c r="J2896" s="2"/>
      <c r="K2896" s="2"/>
      <c r="L2896" s="2"/>
      <c r="M2896" s="2"/>
      <c r="N2896" s="2">
        <v>15000</v>
      </c>
      <c r="O2896" s="2"/>
      <c r="P2896" s="2"/>
      <c r="Q2896" s="2">
        <v>0</v>
      </c>
      <c r="R2896" s="2">
        <v>0</v>
      </c>
      <c r="S2896" s="2"/>
      <c r="T2896" s="2"/>
      <c r="U2896" s="2"/>
      <c r="V2896" s="2"/>
      <c r="W2896" s="2"/>
      <c r="X2896" s="2"/>
    </row>
    <row r="2897" spans="1:24" x14ac:dyDescent="0.25">
      <c r="A2897" s="1" t="s">
        <v>930</v>
      </c>
      <c r="B2897" s="4" t="s">
        <v>1867</v>
      </c>
      <c r="C2897" s="4"/>
      <c r="D2897" s="2"/>
      <c r="E2897" s="2"/>
      <c r="F2897" s="2"/>
      <c r="G2897" s="2"/>
      <c r="H2897" s="2"/>
      <c r="I2897" s="2"/>
      <c r="J2897" s="2"/>
      <c r="K2897" s="2"/>
      <c r="L2897" s="2"/>
      <c r="M2897" s="2"/>
      <c r="N2897" s="2">
        <v>2261</v>
      </c>
      <c r="O2897" s="2"/>
      <c r="P2897" s="2"/>
      <c r="Q2897" s="2">
        <v>0</v>
      </c>
      <c r="R2897" s="2">
        <v>0</v>
      </c>
      <c r="S2897" s="2"/>
      <c r="T2897" s="2"/>
      <c r="U2897" s="2"/>
      <c r="V2897" s="2"/>
      <c r="W2897" s="2"/>
      <c r="X2897" s="2"/>
    </row>
    <row r="2898" spans="1:24" x14ac:dyDescent="0.25">
      <c r="A2898" s="1" t="s">
        <v>930</v>
      </c>
      <c r="B2898" s="4" t="s">
        <v>1868</v>
      </c>
      <c r="C2898" s="4"/>
      <c r="D2898" s="2"/>
      <c r="E2898" s="2"/>
      <c r="F2898" s="2"/>
      <c r="G2898" s="2"/>
      <c r="H2898" s="2"/>
      <c r="I2898" s="2"/>
      <c r="J2898" s="2"/>
      <c r="K2898" s="2"/>
      <c r="L2898" s="2"/>
      <c r="M2898" s="2"/>
      <c r="N2898" s="2">
        <v>170850</v>
      </c>
      <c r="O2898" s="2"/>
      <c r="P2898" s="2"/>
      <c r="Q2898" s="2">
        <v>0</v>
      </c>
      <c r="R2898" s="2">
        <v>13000</v>
      </c>
      <c r="S2898" s="2"/>
      <c r="T2898" s="2">
        <v>30500</v>
      </c>
      <c r="U2898" s="2"/>
      <c r="V2898" s="2"/>
      <c r="W2898" s="2"/>
      <c r="X2898" s="2"/>
    </row>
    <row r="2899" spans="1:24" x14ac:dyDescent="0.25">
      <c r="A2899" s="1" t="s">
        <v>930</v>
      </c>
      <c r="B2899" s="4" t="s">
        <v>2973</v>
      </c>
      <c r="C2899" s="4" t="s">
        <v>1875</v>
      </c>
      <c r="D2899" s="2"/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>
        <v>29000</v>
      </c>
      <c r="Q2899" s="2">
        <v>29000</v>
      </c>
      <c r="R2899" s="2">
        <v>36000</v>
      </c>
      <c r="S2899" s="2"/>
      <c r="T2899" s="2">
        <v>36000</v>
      </c>
      <c r="U2899" s="2">
        <v>50000</v>
      </c>
      <c r="V2899" s="2"/>
      <c r="W2899" s="2">
        <v>23259</v>
      </c>
      <c r="X2899" s="2">
        <v>223150</v>
      </c>
    </row>
    <row r="2900" spans="1:24" x14ac:dyDescent="0.25">
      <c r="A2900" s="1" t="s">
        <v>930</v>
      </c>
      <c r="B2900" s="5" t="s">
        <v>1950</v>
      </c>
      <c r="C2900" s="5"/>
      <c r="D2900" s="10"/>
      <c r="E2900" s="10"/>
      <c r="F2900" s="10"/>
      <c r="G2900" s="10"/>
      <c r="H2900" s="10"/>
      <c r="I2900" s="10"/>
      <c r="J2900" s="10"/>
      <c r="K2900" s="10"/>
      <c r="L2900" s="10"/>
      <c r="M2900" s="10"/>
      <c r="N2900" s="10">
        <v>970939</v>
      </c>
      <c r="O2900" s="10">
        <v>30000</v>
      </c>
      <c r="P2900" s="10">
        <v>330273</v>
      </c>
      <c r="Q2900" s="10">
        <v>100000</v>
      </c>
      <c r="R2900" s="10">
        <v>354266</v>
      </c>
      <c r="S2900" s="10">
        <v>267488</v>
      </c>
      <c r="T2900" s="10">
        <v>897859</v>
      </c>
      <c r="U2900" s="10">
        <v>193737</v>
      </c>
      <c r="V2900" s="10">
        <v>294000</v>
      </c>
      <c r="W2900" s="10">
        <v>60235</v>
      </c>
      <c r="X2900" s="10">
        <v>108000</v>
      </c>
    </row>
    <row r="2901" spans="1:24" x14ac:dyDescent="0.25">
      <c r="A2901" s="1" t="s">
        <v>930</v>
      </c>
      <c r="B2901" s="1" t="s">
        <v>2768</v>
      </c>
      <c r="C2901" s="1"/>
      <c r="D2901" s="2"/>
      <c r="E2901" s="2"/>
      <c r="F2901" s="2"/>
      <c r="G2901" s="2"/>
      <c r="H2901" s="2"/>
      <c r="I2901" s="2"/>
      <c r="J2901" s="2"/>
      <c r="K2901" s="2"/>
      <c r="L2901" s="2"/>
      <c r="M2901" s="2">
        <v>41702</v>
      </c>
      <c r="N2901" s="2">
        <v>103742</v>
      </c>
      <c r="O2901" s="2"/>
      <c r="P2901" s="2">
        <v>15000</v>
      </c>
      <c r="Q2901" s="2">
        <v>129263</v>
      </c>
      <c r="R2901" s="2">
        <v>137522</v>
      </c>
      <c r="S2901" s="2">
        <v>198747</v>
      </c>
      <c r="T2901" s="2">
        <v>255602</v>
      </c>
      <c r="U2901" s="2">
        <v>141283</v>
      </c>
      <c r="V2901" s="2">
        <v>108492</v>
      </c>
      <c r="W2901" s="2">
        <v>196368</v>
      </c>
      <c r="X2901" s="2">
        <v>215049</v>
      </c>
    </row>
    <row r="2902" spans="1:24" x14ac:dyDescent="0.25">
      <c r="A2902" s="1" t="s">
        <v>930</v>
      </c>
      <c r="B2902" s="1" t="s">
        <v>2737</v>
      </c>
      <c r="C2902" s="1"/>
      <c r="D2902" s="2"/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  <c r="V2902" s="2"/>
      <c r="W2902" s="2">
        <v>240</v>
      </c>
      <c r="X2902" s="2"/>
    </row>
    <row r="2903" spans="1:24" x14ac:dyDescent="0.25">
      <c r="A2903" s="1" t="s">
        <v>930</v>
      </c>
      <c r="B2903" s="1" t="s">
        <v>1869</v>
      </c>
      <c r="C2903" s="1"/>
      <c r="D2903" s="2"/>
      <c r="E2903" s="2"/>
      <c r="F2903" s="2"/>
      <c r="G2903" s="2"/>
      <c r="H2903" s="2"/>
      <c r="I2903" s="2"/>
      <c r="J2903" s="2"/>
      <c r="K2903" s="2"/>
      <c r="L2903" s="2"/>
      <c r="M2903" s="2">
        <v>8000</v>
      </c>
      <c r="N2903" s="2">
        <v>70603</v>
      </c>
      <c r="O2903" s="2">
        <v>1500</v>
      </c>
      <c r="P2903" s="2"/>
      <c r="Q2903" s="2">
        <v>0</v>
      </c>
      <c r="R2903" s="2">
        <v>141936</v>
      </c>
      <c r="S2903" s="2">
        <v>64140</v>
      </c>
      <c r="T2903" s="2">
        <v>361093</v>
      </c>
      <c r="U2903" s="2">
        <v>88951</v>
      </c>
      <c r="V2903" s="2">
        <v>80272</v>
      </c>
      <c r="W2903" s="2">
        <v>249900</v>
      </c>
      <c r="X2903" s="2">
        <v>293922</v>
      </c>
    </row>
    <row r="2904" spans="1:24" x14ac:dyDescent="0.25">
      <c r="A2904" s="1" t="s">
        <v>930</v>
      </c>
      <c r="B2904" s="1" t="s">
        <v>2738</v>
      </c>
      <c r="C2904" s="1"/>
      <c r="D2904" s="2"/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  <c r="V2904" s="2"/>
      <c r="W2904" s="2">
        <v>1200</v>
      </c>
      <c r="X2904" s="2"/>
    </row>
    <row r="2905" spans="1:24" x14ac:dyDescent="0.25">
      <c r="A2905" s="1" t="s">
        <v>930</v>
      </c>
      <c r="B2905" s="1" t="s">
        <v>1870</v>
      </c>
      <c r="C2905" s="1"/>
      <c r="D2905" s="2"/>
      <c r="E2905" s="2"/>
      <c r="F2905" s="2"/>
      <c r="G2905" s="2"/>
      <c r="H2905" s="2"/>
      <c r="I2905" s="2"/>
      <c r="J2905" s="2"/>
      <c r="K2905" s="2"/>
      <c r="L2905" s="2"/>
      <c r="M2905" s="2"/>
      <c r="N2905" s="2">
        <v>13462</v>
      </c>
      <c r="O2905" s="2"/>
      <c r="P2905" s="2">
        <v>26000</v>
      </c>
      <c r="Q2905" s="2">
        <v>64500</v>
      </c>
      <c r="R2905" s="2">
        <v>0</v>
      </c>
      <c r="S2905" s="2">
        <v>9500</v>
      </c>
      <c r="T2905" s="2">
        <v>209487</v>
      </c>
      <c r="U2905" s="2">
        <v>13200</v>
      </c>
      <c r="V2905" s="2">
        <v>186422</v>
      </c>
      <c r="W2905" s="2">
        <v>9158</v>
      </c>
      <c r="X2905" s="2">
        <v>43980</v>
      </c>
    </row>
    <row r="2906" spans="1:24" x14ac:dyDescent="0.25">
      <c r="A2906" s="1" t="s">
        <v>930</v>
      </c>
      <c r="B2906" s="3" t="s">
        <v>2326</v>
      </c>
      <c r="C2906" s="3"/>
      <c r="D2906" s="10"/>
      <c r="E2906" s="10"/>
      <c r="F2906" s="10"/>
      <c r="G2906" s="10"/>
      <c r="H2906" s="10"/>
      <c r="I2906" s="10"/>
      <c r="J2906" s="10"/>
      <c r="K2906" s="10"/>
      <c r="L2906" s="10"/>
      <c r="M2906" s="10">
        <v>191050</v>
      </c>
      <c r="N2906" s="10">
        <v>92547</v>
      </c>
      <c r="O2906" s="10"/>
      <c r="P2906" s="10">
        <v>97454</v>
      </c>
      <c r="Q2906" s="10">
        <v>78200</v>
      </c>
      <c r="R2906" s="10">
        <v>433530</v>
      </c>
      <c r="S2906" s="10">
        <v>408854</v>
      </c>
      <c r="T2906" s="10">
        <v>43551</v>
      </c>
      <c r="U2906" s="10"/>
      <c r="V2906" s="10">
        <v>13878</v>
      </c>
      <c r="W2906" s="10">
        <v>91500</v>
      </c>
      <c r="X2906" s="10">
        <v>51084</v>
      </c>
    </row>
    <row r="2907" spans="1:24" x14ac:dyDescent="0.25">
      <c r="A2907" s="1" t="s">
        <v>930</v>
      </c>
      <c r="B2907" s="5" t="s">
        <v>2769</v>
      </c>
      <c r="C2907" s="5"/>
      <c r="D2907" s="10"/>
      <c r="E2907" s="10"/>
      <c r="F2907" s="10"/>
      <c r="G2907" s="10"/>
      <c r="H2907" s="10"/>
      <c r="I2907" s="10"/>
      <c r="J2907" s="10"/>
      <c r="K2907" s="10"/>
      <c r="L2907" s="10"/>
      <c r="M2907" s="10">
        <v>23812</v>
      </c>
      <c r="N2907" s="10">
        <v>41088</v>
      </c>
      <c r="O2907" s="10"/>
      <c r="P2907" s="10">
        <v>95</v>
      </c>
      <c r="Q2907" s="10"/>
      <c r="R2907" s="10">
        <v>315896</v>
      </c>
      <c r="S2907" s="10"/>
      <c r="T2907" s="10">
        <v>221655</v>
      </c>
      <c r="U2907" s="10">
        <v>6000</v>
      </c>
      <c r="V2907" s="10">
        <v>1216504</v>
      </c>
      <c r="W2907" s="10">
        <v>961832</v>
      </c>
      <c r="X2907" s="10">
        <v>432703</v>
      </c>
    </row>
    <row r="2908" spans="1:24" x14ac:dyDescent="0.25">
      <c r="A2908" s="1" t="s">
        <v>930</v>
      </c>
      <c r="B2908" s="1" t="s">
        <v>2327</v>
      </c>
      <c r="C2908" s="1"/>
      <c r="D2908" s="2"/>
      <c r="E2908" s="2"/>
      <c r="F2908" s="2"/>
      <c r="G2908" s="2"/>
      <c r="H2908" s="2"/>
      <c r="I2908" s="2"/>
      <c r="J2908" s="2"/>
      <c r="K2908" s="2"/>
      <c r="L2908" s="2"/>
      <c r="M2908" s="2">
        <v>100000</v>
      </c>
      <c r="N2908" s="2">
        <v>7238</v>
      </c>
      <c r="O2908" s="2">
        <v>6000</v>
      </c>
      <c r="P2908" s="2">
        <v>36459</v>
      </c>
      <c r="Q2908" s="2">
        <v>36002</v>
      </c>
      <c r="R2908" s="2">
        <v>104008</v>
      </c>
      <c r="S2908" s="2">
        <v>69882</v>
      </c>
      <c r="T2908" s="2">
        <v>276364</v>
      </c>
      <c r="U2908" s="2">
        <v>224474</v>
      </c>
      <c r="V2908" s="2">
        <v>3858837</v>
      </c>
      <c r="W2908" s="2">
        <v>4876544</v>
      </c>
      <c r="X2908" s="2">
        <v>1911584</v>
      </c>
    </row>
    <row r="2909" spans="1:24" x14ac:dyDescent="0.25">
      <c r="A2909" s="1" t="s">
        <v>930</v>
      </c>
      <c r="B2909" s="1" t="s">
        <v>1871</v>
      </c>
      <c r="C2909" s="1"/>
      <c r="D2909" s="2"/>
      <c r="E2909" s="2"/>
      <c r="F2909" s="2"/>
      <c r="G2909" s="2"/>
      <c r="H2909" s="2"/>
      <c r="I2909" s="2"/>
      <c r="J2909" s="2"/>
      <c r="K2909" s="2"/>
      <c r="L2909" s="2"/>
      <c r="M2909" s="2">
        <v>6000</v>
      </c>
      <c r="N2909" s="2"/>
      <c r="O2909" s="2"/>
      <c r="P2909" s="2"/>
      <c r="Q2909" s="2">
        <v>0</v>
      </c>
      <c r="R2909" s="2">
        <v>0</v>
      </c>
      <c r="S2909" s="2"/>
      <c r="T2909" s="2"/>
      <c r="U2909" s="2"/>
      <c r="V2909" s="2"/>
      <c r="W2909" s="2"/>
      <c r="X2909" s="2">
        <v>10000</v>
      </c>
    </row>
    <row r="2910" spans="1:24" x14ac:dyDescent="0.25">
      <c r="A2910" s="1" t="s">
        <v>930</v>
      </c>
      <c r="B2910" s="1" t="s">
        <v>2749</v>
      </c>
      <c r="C2910" s="1"/>
      <c r="D2910" s="2"/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  <c r="V2910" s="2"/>
      <c r="W2910" s="2">
        <v>11000</v>
      </c>
      <c r="X2910" s="2"/>
    </row>
    <row r="2911" spans="1:24" x14ac:dyDescent="0.25">
      <c r="A2911" s="1" t="s">
        <v>930</v>
      </c>
      <c r="B2911" s="1" t="s">
        <v>2750</v>
      </c>
      <c r="C2911" s="1"/>
      <c r="D2911" s="2"/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  <c r="V2911" s="2"/>
      <c r="W2911" s="2">
        <v>14715</v>
      </c>
      <c r="X2911" s="2">
        <v>35940</v>
      </c>
    </row>
    <row r="2912" spans="1:24" x14ac:dyDescent="0.25">
      <c r="A2912" s="1" t="s">
        <v>930</v>
      </c>
      <c r="B2912" s="3" t="s">
        <v>1592</v>
      </c>
      <c r="C2912" s="3"/>
      <c r="D2912" s="10"/>
      <c r="E2912" s="10"/>
      <c r="F2912" s="10"/>
      <c r="G2912" s="10"/>
      <c r="H2912" s="10"/>
      <c r="I2912" s="10"/>
      <c r="J2912" s="10"/>
      <c r="K2912" s="10"/>
      <c r="L2912" s="10"/>
      <c r="M2912" s="10">
        <v>72200</v>
      </c>
      <c r="N2912" s="10">
        <v>56500</v>
      </c>
      <c r="O2912" s="10"/>
      <c r="P2912" s="10">
        <v>16000</v>
      </c>
      <c r="Q2912" s="10">
        <v>16000</v>
      </c>
      <c r="R2912" s="10">
        <v>100739</v>
      </c>
      <c r="S2912" s="10">
        <v>116963</v>
      </c>
      <c r="T2912" s="10">
        <v>120</v>
      </c>
      <c r="U2912" s="10">
        <v>31000</v>
      </c>
      <c r="V2912" s="10">
        <v>5476</v>
      </c>
      <c r="W2912" s="10">
        <v>67000</v>
      </c>
      <c r="X2912" s="10">
        <v>36000</v>
      </c>
    </row>
    <row r="2913" spans="1:24" x14ac:dyDescent="0.25">
      <c r="A2913" s="1" t="s">
        <v>930</v>
      </c>
      <c r="B2913" s="3" t="s">
        <v>2328</v>
      </c>
      <c r="C2913" s="3"/>
      <c r="D2913" s="10"/>
      <c r="E2913" s="10"/>
      <c r="F2913" s="10"/>
      <c r="G2913" s="10"/>
      <c r="H2913" s="10"/>
      <c r="I2913" s="10"/>
      <c r="J2913" s="10"/>
      <c r="K2913" s="10"/>
      <c r="L2913" s="10"/>
      <c r="M2913" s="10"/>
      <c r="N2913" s="10"/>
      <c r="O2913" s="10"/>
      <c r="P2913" s="10"/>
      <c r="Q2913" s="10"/>
      <c r="R2913" s="10"/>
      <c r="S2913" s="10"/>
      <c r="T2913" s="10"/>
      <c r="U2913" s="10"/>
      <c r="V2913" s="10">
        <v>208754</v>
      </c>
      <c r="W2913" s="10">
        <v>675758</v>
      </c>
      <c r="X2913" s="10">
        <v>5390553</v>
      </c>
    </row>
    <row r="2914" spans="1:24" x14ac:dyDescent="0.25">
      <c r="A2914" s="1" t="s">
        <v>930</v>
      </c>
      <c r="B2914" s="3" t="s">
        <v>2968</v>
      </c>
      <c r="C2914" s="3"/>
      <c r="D2914" s="10"/>
      <c r="E2914" s="10"/>
      <c r="F2914" s="10"/>
      <c r="G2914" s="10"/>
      <c r="H2914" s="10"/>
      <c r="I2914" s="10"/>
      <c r="J2914" s="10"/>
      <c r="K2914" s="10"/>
      <c r="L2914" s="10"/>
      <c r="M2914" s="10"/>
      <c r="N2914" s="10"/>
      <c r="O2914" s="10"/>
      <c r="P2914" s="10"/>
      <c r="Q2914" s="10"/>
      <c r="R2914" s="10"/>
      <c r="S2914" s="10"/>
      <c r="T2914" s="10"/>
      <c r="U2914" s="10"/>
      <c r="V2914" s="10"/>
      <c r="W2914" s="10"/>
      <c r="X2914" s="10">
        <v>10000</v>
      </c>
    </row>
    <row r="2915" spans="1:24" x14ac:dyDescent="0.25">
      <c r="A2915" s="1" t="s">
        <v>930</v>
      </c>
      <c r="B2915" s="3" t="s">
        <v>2329</v>
      </c>
      <c r="C2915" s="3"/>
      <c r="D2915" s="10"/>
      <c r="E2915" s="10"/>
      <c r="F2915" s="10"/>
      <c r="G2915" s="10"/>
      <c r="H2915" s="10"/>
      <c r="I2915" s="10"/>
      <c r="J2915" s="10"/>
      <c r="K2915" s="10"/>
      <c r="L2915" s="10"/>
      <c r="M2915" s="10"/>
      <c r="N2915" s="10"/>
      <c r="O2915" s="10"/>
      <c r="P2915" s="10"/>
      <c r="Q2915" s="10"/>
      <c r="R2915" s="10"/>
      <c r="S2915" s="10"/>
      <c r="T2915" s="10"/>
      <c r="U2915" s="10"/>
      <c r="V2915" s="10">
        <v>158680</v>
      </c>
      <c r="W2915" s="10">
        <v>276054</v>
      </c>
      <c r="X2915" s="10">
        <v>1056272</v>
      </c>
    </row>
    <row r="2916" spans="1:24" x14ac:dyDescent="0.25">
      <c r="A2916" s="1" t="s">
        <v>930</v>
      </c>
      <c r="B2916" s="4" t="s">
        <v>1872</v>
      </c>
      <c r="C2916" s="4"/>
      <c r="D2916" s="2"/>
      <c r="E2916" s="2"/>
      <c r="F2916" s="2"/>
      <c r="G2916" s="2"/>
      <c r="H2916" s="2"/>
      <c r="I2916" s="2"/>
      <c r="J2916" s="2"/>
      <c r="K2916" s="2"/>
      <c r="L2916" s="2"/>
      <c r="M2916" s="2">
        <v>691578</v>
      </c>
      <c r="N2916" s="2">
        <v>157961</v>
      </c>
      <c r="O2916" s="2"/>
      <c r="P2916" s="2">
        <v>10870</v>
      </c>
      <c r="Q2916" s="2">
        <v>121077</v>
      </c>
      <c r="R2916" s="2">
        <v>184016</v>
      </c>
      <c r="S2916" s="2">
        <v>98133</v>
      </c>
      <c r="T2916" s="2">
        <v>205565</v>
      </c>
      <c r="U2916" s="2">
        <v>332341</v>
      </c>
      <c r="V2916" s="2">
        <v>93128</v>
      </c>
      <c r="W2916" s="2">
        <v>203939</v>
      </c>
      <c r="X2916" s="2">
        <v>129641</v>
      </c>
    </row>
    <row r="2917" spans="1:24" x14ac:dyDescent="0.25">
      <c r="A2917" s="1" t="s">
        <v>930</v>
      </c>
      <c r="B2917" s="5" t="s">
        <v>1958</v>
      </c>
      <c r="C2917" s="5"/>
      <c r="D2917" s="10"/>
      <c r="E2917" s="10"/>
      <c r="F2917" s="10"/>
      <c r="G2917" s="10"/>
      <c r="H2917" s="10"/>
      <c r="I2917" s="10"/>
      <c r="J2917" s="10"/>
      <c r="K2917" s="10"/>
      <c r="L2917" s="10"/>
      <c r="M2917" s="10"/>
      <c r="N2917" s="10">
        <v>344374</v>
      </c>
      <c r="O2917" s="10"/>
      <c r="P2917" s="10">
        <v>40624</v>
      </c>
      <c r="Q2917" s="10">
        <v>8359</v>
      </c>
      <c r="R2917" s="10">
        <v>62832</v>
      </c>
      <c r="S2917" s="10">
        <v>42000</v>
      </c>
      <c r="T2917" s="10">
        <v>33544</v>
      </c>
      <c r="U2917" s="10">
        <v>12000</v>
      </c>
      <c r="V2917" s="10">
        <v>33500</v>
      </c>
      <c r="W2917" s="10">
        <v>37462</v>
      </c>
      <c r="X2917" s="10">
        <v>91000</v>
      </c>
    </row>
    <row r="2918" spans="1:24" x14ac:dyDescent="0.25">
      <c r="A2918" s="1" t="s">
        <v>930</v>
      </c>
      <c r="B2918" s="5" t="s">
        <v>1959</v>
      </c>
      <c r="C2918" s="5"/>
      <c r="D2918" s="10"/>
      <c r="E2918" s="10"/>
      <c r="F2918" s="10"/>
      <c r="G2918" s="10"/>
      <c r="H2918" s="10"/>
      <c r="I2918" s="10"/>
      <c r="J2918" s="10"/>
      <c r="K2918" s="10"/>
      <c r="L2918" s="10"/>
      <c r="M2918" s="10"/>
      <c r="N2918" s="10">
        <v>285447</v>
      </c>
      <c r="O2918" s="10"/>
      <c r="P2918" s="10">
        <v>24000</v>
      </c>
      <c r="Q2918" s="10">
        <v>0</v>
      </c>
      <c r="R2918" s="10">
        <v>47300</v>
      </c>
      <c r="S2918" s="10">
        <v>63700</v>
      </c>
      <c r="T2918" s="10">
        <v>70988</v>
      </c>
      <c r="U2918" s="10">
        <v>41366</v>
      </c>
      <c r="V2918" s="10">
        <v>56000</v>
      </c>
      <c r="W2918" s="10">
        <v>16500</v>
      </c>
      <c r="X2918" s="10">
        <v>31500</v>
      </c>
    </row>
    <row r="2919" spans="1:24" x14ac:dyDescent="0.25">
      <c r="A2919" s="1" t="s">
        <v>930</v>
      </c>
      <c r="B2919" s="3" t="s">
        <v>1957</v>
      </c>
      <c r="C2919" s="3"/>
      <c r="D2919" s="10"/>
      <c r="E2919" s="10"/>
      <c r="F2919" s="10"/>
      <c r="G2919" s="10"/>
      <c r="H2919" s="10"/>
      <c r="I2919" s="10"/>
      <c r="J2919" s="10"/>
      <c r="K2919" s="10"/>
      <c r="L2919" s="10"/>
      <c r="M2919" s="10"/>
      <c r="N2919" s="10">
        <v>20000</v>
      </c>
      <c r="O2919" s="10"/>
      <c r="P2919" s="10">
        <v>30000</v>
      </c>
      <c r="Q2919" s="10">
        <v>30000</v>
      </c>
      <c r="R2919" s="10"/>
      <c r="S2919" s="10"/>
      <c r="T2919" s="10"/>
      <c r="U2919" s="10">
        <v>50000</v>
      </c>
      <c r="V2919" s="10">
        <v>4000</v>
      </c>
      <c r="W2919" s="10">
        <v>26000</v>
      </c>
      <c r="X2919" s="10"/>
    </row>
    <row r="2920" spans="1:24" x14ac:dyDescent="0.25">
      <c r="A2920" s="1" t="s">
        <v>930</v>
      </c>
      <c r="B2920" s="4" t="s">
        <v>1873</v>
      </c>
      <c r="C2920" s="4"/>
      <c r="D2920" s="2"/>
      <c r="E2920" s="2"/>
      <c r="F2920" s="2"/>
      <c r="G2920" s="2"/>
      <c r="H2920" s="2"/>
      <c r="I2920" s="2"/>
      <c r="J2920" s="2"/>
      <c r="K2920" s="2"/>
      <c r="L2920" s="2"/>
      <c r="M2920" s="2"/>
      <c r="N2920" s="2">
        <v>20000</v>
      </c>
      <c r="O2920" s="2"/>
      <c r="P2920" s="2"/>
      <c r="Q2920" s="2">
        <v>0</v>
      </c>
      <c r="R2920" s="2">
        <v>0</v>
      </c>
      <c r="S2920" s="2"/>
      <c r="T2920" s="2"/>
      <c r="U2920" s="2"/>
      <c r="V2920" s="2"/>
      <c r="W2920" s="2"/>
      <c r="X2920" s="2"/>
    </row>
    <row r="2921" spans="1:24" x14ac:dyDescent="0.25">
      <c r="A2921" s="1" t="s">
        <v>930</v>
      </c>
      <c r="B2921" s="4" t="s">
        <v>1663</v>
      </c>
      <c r="C2921" s="4"/>
      <c r="D2921" s="2"/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  <c r="S2921" s="2"/>
      <c r="T2921" s="2"/>
      <c r="U2921" s="2">
        <v>3000</v>
      </c>
      <c r="V2921" s="2">
        <v>52240</v>
      </c>
      <c r="W2921" s="2">
        <v>68626</v>
      </c>
      <c r="X2921" s="2">
        <v>23000</v>
      </c>
    </row>
    <row r="2922" spans="1:24" x14ac:dyDescent="0.25">
      <c r="A2922" s="1" t="s">
        <v>930</v>
      </c>
      <c r="B2922" s="3" t="s">
        <v>1874</v>
      </c>
      <c r="C2922" s="3"/>
      <c r="D2922" s="2"/>
      <c r="E2922" s="2"/>
      <c r="F2922" s="2"/>
      <c r="G2922" s="2"/>
      <c r="H2922" s="2"/>
      <c r="I2922" s="2"/>
      <c r="J2922" s="2"/>
      <c r="K2922" s="2"/>
      <c r="L2922" s="2"/>
      <c r="M2922" s="2">
        <v>28190</v>
      </c>
      <c r="N2922" s="2">
        <v>62900</v>
      </c>
      <c r="O2922" s="2"/>
      <c r="P2922" s="2">
        <v>78928</v>
      </c>
      <c r="Q2922" s="2">
        <v>14700</v>
      </c>
      <c r="R2922" s="2">
        <v>102505</v>
      </c>
      <c r="S2922" s="2">
        <v>95379</v>
      </c>
      <c r="T2922" s="2">
        <v>152071</v>
      </c>
      <c r="U2922" s="2">
        <v>94851</v>
      </c>
      <c r="V2922" s="2">
        <v>154400</v>
      </c>
      <c r="W2922" s="2">
        <v>154146</v>
      </c>
      <c r="X2922" s="2">
        <v>442383</v>
      </c>
    </row>
    <row r="2923" spans="1:24" x14ac:dyDescent="0.25">
      <c r="A2923" s="1" t="s">
        <v>930</v>
      </c>
      <c r="B2923" s="3" t="s">
        <v>2739</v>
      </c>
      <c r="C2923" s="3"/>
      <c r="D2923" s="2"/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  <c r="V2923" s="2"/>
      <c r="W2923" s="2">
        <v>320</v>
      </c>
      <c r="X2923" s="2"/>
    </row>
    <row r="2924" spans="1:24" x14ac:dyDescent="0.25">
      <c r="A2924" s="1" t="s">
        <v>930</v>
      </c>
      <c r="B2924" s="4" t="s">
        <v>10</v>
      </c>
      <c r="C2924" s="5"/>
      <c r="D2924" s="10"/>
      <c r="E2924" s="10"/>
      <c r="F2924" s="10"/>
      <c r="G2924" s="10"/>
      <c r="H2924" s="10"/>
      <c r="I2924" s="10"/>
      <c r="J2924" s="10"/>
      <c r="K2924" s="10"/>
      <c r="L2924" s="10"/>
      <c r="M2924" s="10"/>
      <c r="N2924" s="10"/>
      <c r="O2924" s="10"/>
      <c r="P2924" s="10"/>
      <c r="Q2924" s="10"/>
      <c r="R2924" s="10">
        <v>903599</v>
      </c>
      <c r="S2924" s="10"/>
      <c r="T2924" s="10"/>
      <c r="U2924" s="10">
        <v>9000</v>
      </c>
      <c r="V2924" s="10">
        <v>743717</v>
      </c>
      <c r="W2924" s="10">
        <v>74640</v>
      </c>
      <c r="X2924" s="10">
        <v>1000</v>
      </c>
    </row>
    <row r="2925" spans="1:24" x14ac:dyDescent="0.25">
      <c r="A2925" s="1" t="s">
        <v>930</v>
      </c>
      <c r="B2925" s="3" t="s">
        <v>2748</v>
      </c>
      <c r="C2925" s="3"/>
      <c r="D2925" s="2"/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  <c r="V2925" s="2"/>
      <c r="W2925" s="2">
        <v>50</v>
      </c>
      <c r="X2925" s="2"/>
    </row>
    <row r="2926" spans="1:24" x14ac:dyDescent="0.25">
      <c r="A2926" s="1" t="s">
        <v>930</v>
      </c>
      <c r="B2926" s="3" t="s">
        <v>1876</v>
      </c>
      <c r="C2926" s="3"/>
      <c r="D2926" s="2"/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>
        <v>40000</v>
      </c>
      <c r="S2926" s="2">
        <v>12314</v>
      </c>
      <c r="T2926" s="2">
        <v>1341</v>
      </c>
      <c r="U2926" s="2"/>
      <c r="V2926" s="2">
        <v>4500</v>
      </c>
      <c r="W2926" s="2">
        <v>1000</v>
      </c>
      <c r="X2926" s="2"/>
    </row>
    <row r="2927" spans="1:24" x14ac:dyDescent="0.25">
      <c r="A2927" s="1" t="s">
        <v>930</v>
      </c>
      <c r="B2927" s="4" t="s">
        <v>1877</v>
      </c>
      <c r="C2927" s="4"/>
      <c r="D2927" s="2"/>
      <c r="E2927" s="2"/>
      <c r="F2927" s="2"/>
      <c r="G2927" s="2"/>
      <c r="H2927" s="2"/>
      <c r="I2927" s="2"/>
      <c r="J2927" s="2"/>
      <c r="K2927" s="2"/>
      <c r="L2927" s="2"/>
      <c r="M2927" s="2"/>
      <c r="N2927" s="2">
        <v>124</v>
      </c>
      <c r="O2927" s="2">
        <v>4517</v>
      </c>
      <c r="P2927" s="2">
        <v>8000</v>
      </c>
      <c r="Q2927" s="2">
        <v>0</v>
      </c>
      <c r="R2927" s="2">
        <v>267000</v>
      </c>
      <c r="S2927" s="2"/>
      <c r="T2927" s="2"/>
      <c r="U2927" s="2"/>
      <c r="V2927" s="2"/>
      <c r="W2927" s="2">
        <v>3458</v>
      </c>
      <c r="X2927" s="2">
        <v>239</v>
      </c>
    </row>
    <row r="2928" spans="1:24" x14ac:dyDescent="0.25">
      <c r="A2928" s="1" t="s">
        <v>930</v>
      </c>
      <c r="B2928" s="4" t="s">
        <v>2976</v>
      </c>
      <c r="C2928" s="4"/>
      <c r="D2928" s="2"/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  <c r="V2928" s="2"/>
      <c r="W2928" s="2"/>
      <c r="X2928" s="2">
        <v>32000</v>
      </c>
    </row>
    <row r="2929" spans="1:24" x14ac:dyDescent="0.25">
      <c r="A2929" s="1" t="s">
        <v>930</v>
      </c>
      <c r="B2929" s="4" t="s">
        <v>1531</v>
      </c>
      <c r="C2929" s="4"/>
      <c r="D2929" s="2"/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  <c r="S2929" s="2"/>
      <c r="T2929" s="2">
        <v>511700</v>
      </c>
      <c r="U2929" s="2"/>
      <c r="V2929" s="2"/>
      <c r="W2929" s="2"/>
      <c r="X2929" s="2"/>
    </row>
    <row r="2930" spans="1:24" x14ac:dyDescent="0.25">
      <c r="A2930" s="1" t="s">
        <v>930</v>
      </c>
      <c r="B2930" s="4" t="s">
        <v>160</v>
      </c>
      <c r="C2930" s="4"/>
      <c r="D2930" s="2"/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  <c r="V2930" s="2"/>
      <c r="W2930" s="2"/>
      <c r="X2930" s="2">
        <v>2300</v>
      </c>
    </row>
    <row r="2931" spans="1:24" x14ac:dyDescent="0.25">
      <c r="A2931" s="1" t="s">
        <v>930</v>
      </c>
      <c r="B2931" s="4" t="s">
        <v>1878</v>
      </c>
      <c r="C2931" s="4"/>
      <c r="D2931" s="2"/>
      <c r="E2931" s="2"/>
      <c r="F2931" s="2"/>
      <c r="G2931" s="2"/>
      <c r="H2931" s="2">
        <v>7816</v>
      </c>
      <c r="I2931" s="2">
        <v>50500</v>
      </c>
      <c r="J2931" s="2">
        <v>2015</v>
      </c>
      <c r="K2931" s="2"/>
      <c r="L2931" s="2">
        <v>11100</v>
      </c>
      <c r="M2931" s="2">
        <v>30000</v>
      </c>
      <c r="N2931" s="2">
        <v>97320</v>
      </c>
      <c r="O2931" s="2">
        <v>700</v>
      </c>
      <c r="P2931" s="2">
        <v>73858</v>
      </c>
      <c r="Q2931" s="2">
        <v>34000</v>
      </c>
      <c r="R2931" s="2">
        <v>0</v>
      </c>
      <c r="S2931" s="2">
        <v>48998</v>
      </c>
      <c r="T2931" s="2"/>
      <c r="U2931" s="2"/>
      <c r="V2931" s="2">
        <v>21519</v>
      </c>
      <c r="W2931" s="2">
        <v>30500</v>
      </c>
      <c r="X2931" s="2"/>
    </row>
    <row r="2932" spans="1:24" x14ac:dyDescent="0.25">
      <c r="A2932" s="1" t="s">
        <v>930</v>
      </c>
      <c r="B2932" s="4" t="s">
        <v>1009</v>
      </c>
      <c r="C2932" s="4"/>
      <c r="D2932" s="2"/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  <c r="V2932" s="2"/>
      <c r="W2932" s="2">
        <v>2000</v>
      </c>
      <c r="X2932" s="2"/>
    </row>
    <row r="2933" spans="1:24" x14ac:dyDescent="0.25">
      <c r="A2933" s="1" t="s">
        <v>930</v>
      </c>
      <c r="B2933" s="4" t="s">
        <v>2740</v>
      </c>
      <c r="C2933" s="4"/>
      <c r="D2933" s="2"/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  <c r="V2933" s="2"/>
      <c r="W2933" s="2">
        <v>144</v>
      </c>
      <c r="X2933" s="2"/>
    </row>
    <row r="2934" spans="1:24" x14ac:dyDescent="0.25">
      <c r="A2934" s="1" t="s">
        <v>930</v>
      </c>
      <c r="B2934" s="4" t="s">
        <v>1880</v>
      </c>
      <c r="C2934" s="4"/>
      <c r="D2934" s="2"/>
      <c r="E2934" s="2"/>
      <c r="F2934" s="2"/>
      <c r="G2934" s="2"/>
      <c r="H2934" s="2"/>
      <c r="I2934" s="2"/>
      <c r="J2934" s="2"/>
      <c r="K2934" s="2"/>
      <c r="L2934" s="2"/>
      <c r="M2934" s="2"/>
      <c r="N2934" s="2">
        <v>3000</v>
      </c>
      <c r="O2934" s="2"/>
      <c r="P2934" s="2">
        <v>46000</v>
      </c>
      <c r="Q2934" s="2">
        <v>955</v>
      </c>
      <c r="R2934" s="2">
        <v>64500</v>
      </c>
      <c r="S2934" s="2"/>
      <c r="T2934" s="2"/>
      <c r="U2934" s="2"/>
      <c r="V2934" s="2"/>
      <c r="W2934" s="2"/>
      <c r="X2934" s="2">
        <v>25273</v>
      </c>
    </row>
    <row r="2935" spans="1:24" x14ac:dyDescent="0.25">
      <c r="A2935" s="1" t="s">
        <v>930</v>
      </c>
      <c r="B2935" s="4" t="s">
        <v>1879</v>
      </c>
      <c r="C2935" s="4"/>
      <c r="D2935" s="2"/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>
        <v>1000</v>
      </c>
      <c r="S2935" s="2"/>
      <c r="T2935" s="2"/>
      <c r="U2935" s="2">
        <v>920</v>
      </c>
      <c r="V2935" s="2">
        <v>920</v>
      </c>
      <c r="W2935" s="2"/>
      <c r="X2935" s="2"/>
    </row>
    <row r="2936" spans="1:24" x14ac:dyDescent="0.25">
      <c r="A2936" s="1" t="s">
        <v>930</v>
      </c>
      <c r="B2936" s="4" t="s">
        <v>2971</v>
      </c>
      <c r="C2936" s="4"/>
      <c r="D2936" s="2"/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  <c r="V2936" s="2"/>
      <c r="W2936" s="2"/>
      <c r="X2936" s="2">
        <v>11000</v>
      </c>
    </row>
    <row r="2937" spans="1:24" x14ac:dyDescent="0.25">
      <c r="A2937" s="1" t="s">
        <v>930</v>
      </c>
      <c r="B2937" s="3" t="s">
        <v>1532</v>
      </c>
      <c r="C2937" s="3"/>
      <c r="D2937" s="2"/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>
        <v>150000</v>
      </c>
      <c r="U2937" s="2"/>
      <c r="V2937" s="2">
        <v>15000</v>
      </c>
      <c r="W2937" s="2"/>
      <c r="X2937" s="2">
        <v>30000</v>
      </c>
    </row>
    <row r="2938" spans="1:24" x14ac:dyDescent="0.25">
      <c r="A2938" s="1" t="s">
        <v>930</v>
      </c>
      <c r="B2938" s="1" t="s">
        <v>1881</v>
      </c>
      <c r="C2938" s="1"/>
      <c r="D2938" s="2"/>
      <c r="E2938" s="2"/>
      <c r="F2938" s="2"/>
      <c r="G2938" s="2"/>
      <c r="H2938" s="2"/>
      <c r="I2938" s="2"/>
      <c r="J2938" s="2"/>
      <c r="K2938" s="2"/>
      <c r="L2938" s="2"/>
      <c r="M2938" s="2">
        <v>1925</v>
      </c>
      <c r="N2938" s="2">
        <v>156029</v>
      </c>
      <c r="O2938" s="2"/>
      <c r="P2938" s="2"/>
      <c r="Q2938" s="2">
        <v>0</v>
      </c>
      <c r="R2938" s="2">
        <v>55700</v>
      </c>
      <c r="S2938" s="2">
        <v>99956</v>
      </c>
      <c r="T2938" s="2">
        <v>62400</v>
      </c>
      <c r="U2938" s="2">
        <v>1392</v>
      </c>
      <c r="V2938" s="2">
        <v>44089</v>
      </c>
      <c r="W2938" s="2">
        <v>117778</v>
      </c>
      <c r="X2938" s="2">
        <v>125300</v>
      </c>
    </row>
    <row r="2939" spans="1:24" x14ac:dyDescent="0.25">
      <c r="A2939" s="1" t="s">
        <v>930</v>
      </c>
      <c r="B2939" s="1" t="s">
        <v>2981</v>
      </c>
      <c r="C2939" s="1"/>
      <c r="D2939" s="2"/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  <c r="V2939" s="2"/>
      <c r="W2939" s="2"/>
      <c r="X2939" s="2">
        <v>390</v>
      </c>
    </row>
    <row r="2940" spans="1:24" x14ac:dyDescent="0.25">
      <c r="A2940" s="1" t="s">
        <v>930</v>
      </c>
      <c r="B2940" s="1" t="s">
        <v>2741</v>
      </c>
      <c r="C2940" s="1"/>
      <c r="D2940" s="2"/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  <c r="V2940" s="2"/>
      <c r="W2940" s="2">
        <v>105</v>
      </c>
      <c r="X2940" s="2"/>
    </row>
    <row r="2941" spans="1:24" x14ac:dyDescent="0.25">
      <c r="A2941" s="1" t="s">
        <v>930</v>
      </c>
      <c r="B2941" s="4" t="s">
        <v>1882</v>
      </c>
      <c r="C2941" s="4"/>
      <c r="D2941" s="2"/>
      <c r="E2941" s="2"/>
      <c r="F2941" s="2"/>
      <c r="G2941" s="2"/>
      <c r="H2941" s="2"/>
      <c r="I2941" s="2"/>
      <c r="J2941" s="2"/>
      <c r="K2941" s="2"/>
      <c r="L2941" s="2"/>
      <c r="M2941" s="2">
        <v>4244</v>
      </c>
      <c r="N2941" s="2">
        <v>6329</v>
      </c>
      <c r="O2941" s="2"/>
      <c r="P2941" s="2">
        <v>2000</v>
      </c>
      <c r="Q2941" s="2">
        <v>0</v>
      </c>
      <c r="R2941" s="2">
        <v>20200</v>
      </c>
      <c r="S2941" s="2">
        <v>49748</v>
      </c>
      <c r="T2941" s="2">
        <v>2000</v>
      </c>
      <c r="U2941" s="2"/>
      <c r="V2941" s="2"/>
      <c r="W2941" s="2">
        <v>3400</v>
      </c>
      <c r="X2941" s="2">
        <v>5300</v>
      </c>
    </row>
    <row r="2942" spans="1:24" x14ac:dyDescent="0.25">
      <c r="A2942" s="1" t="s">
        <v>930</v>
      </c>
      <c r="B2942" s="5" t="s">
        <v>1533</v>
      </c>
      <c r="C2942" s="5"/>
      <c r="D2942" s="10"/>
      <c r="E2942" s="10"/>
      <c r="F2942" s="10"/>
      <c r="G2942" s="10"/>
      <c r="H2942" s="10"/>
      <c r="I2942" s="10"/>
      <c r="J2942" s="10"/>
      <c r="K2942" s="10"/>
      <c r="L2942" s="10"/>
      <c r="M2942" s="10"/>
      <c r="N2942" s="10"/>
      <c r="O2942" s="10"/>
      <c r="P2942" s="10"/>
      <c r="Q2942" s="10"/>
      <c r="R2942" s="10"/>
      <c r="S2942" s="10"/>
      <c r="T2942" s="10">
        <v>57078</v>
      </c>
      <c r="U2942" s="10">
        <v>15000</v>
      </c>
      <c r="V2942" s="10">
        <v>5500</v>
      </c>
      <c r="W2942" s="10">
        <v>129302</v>
      </c>
      <c r="X2942" s="10">
        <v>60840</v>
      </c>
    </row>
    <row r="2943" spans="1:24" x14ac:dyDescent="0.25">
      <c r="A2943" s="1" t="s">
        <v>930</v>
      </c>
      <c r="B2943" s="5" t="s">
        <v>836</v>
      </c>
      <c r="C2943" s="5"/>
      <c r="D2943" s="10"/>
      <c r="E2943" s="10"/>
      <c r="F2943" s="10"/>
      <c r="G2943" s="10"/>
      <c r="H2943" s="10"/>
      <c r="I2943" s="10"/>
      <c r="J2943" s="10"/>
      <c r="K2943" s="10"/>
      <c r="L2943" s="10"/>
      <c r="M2943" s="10"/>
      <c r="N2943" s="10">
        <v>8356</v>
      </c>
      <c r="O2943" s="10"/>
      <c r="P2943" s="10"/>
      <c r="Q2943" s="10">
        <v>0</v>
      </c>
      <c r="R2943" s="10">
        <v>57500</v>
      </c>
      <c r="S2943" s="10"/>
      <c r="T2943" s="10"/>
      <c r="U2943" s="10">
        <v>170</v>
      </c>
      <c r="V2943" s="10">
        <v>170</v>
      </c>
      <c r="W2943" s="10">
        <v>1722</v>
      </c>
      <c r="X2943" s="10">
        <v>1750</v>
      </c>
    </row>
    <row r="2944" spans="1:24" s="43" customFormat="1" x14ac:dyDescent="0.25">
      <c r="A2944" s="3" t="s">
        <v>930</v>
      </c>
      <c r="B2944" s="5" t="s">
        <v>721</v>
      </c>
      <c r="C2944" s="5"/>
      <c r="D2944" s="10"/>
      <c r="E2944" s="10"/>
      <c r="F2944" s="10"/>
      <c r="G2944" s="10"/>
      <c r="H2944" s="10"/>
      <c r="I2944" s="10"/>
      <c r="J2944" s="10"/>
      <c r="K2944" s="10"/>
      <c r="L2944" s="10"/>
      <c r="M2944" s="10"/>
      <c r="N2944" s="10"/>
      <c r="O2944" s="10"/>
      <c r="P2944" s="10"/>
      <c r="Q2944" s="10"/>
      <c r="R2944" s="10"/>
      <c r="S2944" s="10">
        <v>1000</v>
      </c>
      <c r="T2944" s="10">
        <v>40000</v>
      </c>
      <c r="U2944" s="10">
        <v>120</v>
      </c>
      <c r="V2944" s="10"/>
      <c r="W2944" s="10"/>
      <c r="X2944" s="10">
        <v>69550</v>
      </c>
    </row>
    <row r="2945" spans="1:24" s="43" customFormat="1" x14ac:dyDescent="0.25">
      <c r="A2945" s="3" t="s">
        <v>930</v>
      </c>
      <c r="B2945" s="5" t="s">
        <v>1534</v>
      </c>
      <c r="C2945" s="5"/>
      <c r="D2945" s="10"/>
      <c r="E2945" s="10"/>
      <c r="F2945" s="10"/>
      <c r="G2945" s="10"/>
      <c r="H2945" s="10"/>
      <c r="I2945" s="10"/>
      <c r="J2945" s="10"/>
      <c r="K2945" s="10"/>
      <c r="L2945" s="10"/>
      <c r="M2945" s="10"/>
      <c r="N2945" s="10"/>
      <c r="O2945" s="10"/>
      <c r="P2945" s="10"/>
      <c r="Q2945" s="10"/>
      <c r="R2945" s="10"/>
      <c r="S2945" s="10">
        <v>400</v>
      </c>
      <c r="T2945" s="10">
        <v>2000</v>
      </c>
      <c r="U2945" s="10"/>
      <c r="V2945" s="10"/>
      <c r="W2945" s="10"/>
      <c r="X2945" s="10"/>
    </row>
    <row r="2946" spans="1:24" x14ac:dyDescent="0.25">
      <c r="A2946" s="1" t="s">
        <v>930</v>
      </c>
      <c r="B2946" s="4" t="s">
        <v>1883</v>
      </c>
      <c r="C2946" s="4"/>
      <c r="D2946" s="2"/>
      <c r="E2946" s="2"/>
      <c r="F2946" s="2"/>
      <c r="G2946" s="2"/>
      <c r="H2946" s="2"/>
      <c r="I2946" s="2"/>
      <c r="J2946" s="2"/>
      <c r="K2946" s="2"/>
      <c r="L2946" s="2"/>
      <c r="M2946" s="2"/>
      <c r="N2946" s="2">
        <v>21900</v>
      </c>
      <c r="O2946" s="2">
        <v>2475</v>
      </c>
      <c r="P2946" s="2">
        <v>7051</v>
      </c>
      <c r="Q2946" s="2">
        <v>3768</v>
      </c>
      <c r="R2946" s="2">
        <v>0</v>
      </c>
      <c r="S2946" s="2"/>
      <c r="T2946" s="2"/>
      <c r="U2946" s="2"/>
      <c r="V2946" s="2"/>
      <c r="W2946" s="2"/>
      <c r="X2946" s="2">
        <v>10324</v>
      </c>
    </row>
    <row r="2947" spans="1:24" x14ac:dyDescent="0.25">
      <c r="A2947" s="1" t="s">
        <v>930</v>
      </c>
      <c r="B2947" s="4" t="s">
        <v>2969</v>
      </c>
      <c r="C2947" s="4"/>
      <c r="D2947" s="2"/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  <c r="V2947" s="2"/>
      <c r="W2947" s="2"/>
      <c r="X2947" s="2">
        <v>5263</v>
      </c>
    </row>
    <row r="2948" spans="1:24" x14ac:dyDescent="0.25">
      <c r="A2948" s="1" t="s">
        <v>930</v>
      </c>
      <c r="B2948" s="4" t="s">
        <v>2742</v>
      </c>
      <c r="C2948" s="4"/>
      <c r="D2948" s="2"/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  <c r="V2948" s="2"/>
      <c r="W2948" s="2">
        <v>50</v>
      </c>
      <c r="X2948" s="2">
        <v>19983</v>
      </c>
    </row>
    <row r="2949" spans="1:24" x14ac:dyDescent="0.25">
      <c r="A2949" s="1" t="s">
        <v>930</v>
      </c>
      <c r="B2949" s="4" t="s">
        <v>2743</v>
      </c>
      <c r="C2949" s="4"/>
      <c r="D2949" s="2"/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  <c r="V2949" s="2"/>
      <c r="W2949" s="2">
        <v>1818</v>
      </c>
      <c r="X2949" s="2">
        <v>4484</v>
      </c>
    </row>
    <row r="2950" spans="1:24" x14ac:dyDescent="0.25">
      <c r="A2950" s="1" t="s">
        <v>930</v>
      </c>
      <c r="B2950" s="4" t="s">
        <v>2744</v>
      </c>
      <c r="C2950" s="4"/>
      <c r="D2950" s="2"/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  <c r="V2950" s="2"/>
      <c r="W2950" s="2">
        <v>50</v>
      </c>
      <c r="X2950" s="2"/>
    </row>
    <row r="2951" spans="1:24" x14ac:dyDescent="0.25">
      <c r="A2951" s="1" t="s">
        <v>930</v>
      </c>
      <c r="B2951" s="5" t="s">
        <v>1215</v>
      </c>
      <c r="C2951" s="5"/>
      <c r="D2951" s="10"/>
      <c r="E2951" s="10"/>
      <c r="F2951" s="10"/>
      <c r="G2951" s="10"/>
      <c r="H2951" s="10"/>
      <c r="I2951" s="10"/>
      <c r="J2951" s="10"/>
      <c r="K2951" s="10"/>
      <c r="L2951" s="10"/>
      <c r="M2951" s="10">
        <v>60203</v>
      </c>
      <c r="N2951" s="10">
        <v>385003</v>
      </c>
      <c r="O2951" s="10"/>
      <c r="P2951" s="10">
        <v>5000</v>
      </c>
      <c r="Q2951" s="10">
        <v>74812</v>
      </c>
      <c r="R2951" s="10">
        <v>84500</v>
      </c>
      <c r="S2951" s="10"/>
      <c r="T2951" s="10"/>
      <c r="U2951" s="10"/>
      <c r="V2951" s="10">
        <v>52500</v>
      </c>
      <c r="W2951" s="10">
        <v>33000</v>
      </c>
      <c r="X2951" s="10"/>
    </row>
    <row r="2952" spans="1:24" x14ac:dyDescent="0.25">
      <c r="A2952" s="1" t="s">
        <v>930</v>
      </c>
      <c r="B2952" s="5" t="s">
        <v>2745</v>
      </c>
      <c r="C2952" s="5"/>
      <c r="D2952" s="10"/>
      <c r="E2952" s="10"/>
      <c r="F2952" s="10"/>
      <c r="G2952" s="10"/>
      <c r="H2952" s="10"/>
      <c r="I2952" s="10"/>
      <c r="J2952" s="10"/>
      <c r="K2952" s="10"/>
      <c r="L2952" s="10"/>
      <c r="M2952" s="10"/>
      <c r="N2952" s="10"/>
      <c r="O2952" s="10"/>
      <c r="P2952" s="10"/>
      <c r="Q2952" s="10"/>
      <c r="R2952" s="10"/>
      <c r="S2952" s="10"/>
      <c r="T2952" s="10"/>
      <c r="U2952" s="10"/>
      <c r="V2952" s="10"/>
      <c r="W2952" s="10">
        <v>50000</v>
      </c>
      <c r="X2952" s="10"/>
    </row>
    <row r="2953" spans="1:24" s="43" customFormat="1" x14ac:dyDescent="0.25">
      <c r="A2953" s="3" t="s">
        <v>930</v>
      </c>
      <c r="B2953" s="5" t="s">
        <v>1535</v>
      </c>
      <c r="C2953" s="5"/>
      <c r="D2953" s="10"/>
      <c r="E2953" s="10"/>
      <c r="F2953" s="10"/>
      <c r="G2953" s="10"/>
      <c r="H2953" s="10"/>
      <c r="I2953" s="10"/>
      <c r="J2953" s="10"/>
      <c r="K2953" s="10"/>
      <c r="L2953" s="10"/>
      <c r="M2953" s="10"/>
      <c r="N2953" s="10"/>
      <c r="O2953" s="10"/>
      <c r="P2953" s="10"/>
      <c r="Q2953" s="10"/>
      <c r="R2953" s="10"/>
      <c r="S2953" s="10"/>
      <c r="T2953" s="10">
        <v>239</v>
      </c>
      <c r="U2953" s="10"/>
      <c r="V2953" s="10"/>
      <c r="W2953" s="10"/>
      <c r="X2953" s="10"/>
    </row>
    <row r="2954" spans="1:24" x14ac:dyDescent="0.25">
      <c r="A2954" s="1" t="s">
        <v>930</v>
      </c>
      <c r="B2954" s="1" t="s">
        <v>1884</v>
      </c>
      <c r="C2954" s="1"/>
      <c r="D2954" s="2"/>
      <c r="E2954" s="2"/>
      <c r="F2954" s="2"/>
      <c r="G2954" s="2"/>
      <c r="H2954" s="2"/>
      <c r="I2954" s="2"/>
      <c r="J2954" s="2"/>
      <c r="K2954" s="2"/>
      <c r="L2954" s="2"/>
      <c r="M2954" s="2">
        <v>2400</v>
      </c>
      <c r="N2954" s="2"/>
      <c r="O2954" s="2"/>
      <c r="P2954" s="2">
        <v>2200</v>
      </c>
      <c r="Q2954" s="2">
        <v>0</v>
      </c>
      <c r="R2954" s="2">
        <v>100</v>
      </c>
      <c r="S2954" s="2">
        <v>5000</v>
      </c>
      <c r="T2954" s="2">
        <v>2300</v>
      </c>
      <c r="U2954" s="2"/>
      <c r="V2954" s="2">
        <v>150000</v>
      </c>
      <c r="W2954" s="2">
        <v>331000</v>
      </c>
      <c r="X2954" s="2">
        <v>29850</v>
      </c>
    </row>
    <row r="2955" spans="1:24" x14ac:dyDescent="0.25">
      <c r="A2955" s="1" t="s">
        <v>930</v>
      </c>
      <c r="B2955" s="3" t="s">
        <v>1978</v>
      </c>
      <c r="C2955" s="3"/>
      <c r="D2955" s="10"/>
      <c r="E2955" s="10"/>
      <c r="F2955" s="10"/>
      <c r="G2955" s="10"/>
      <c r="H2955" s="10"/>
      <c r="I2955" s="10"/>
      <c r="J2955" s="10"/>
      <c r="K2955" s="10"/>
      <c r="L2955" s="10"/>
      <c r="M2955" s="10"/>
      <c r="N2955" s="10"/>
      <c r="O2955" s="10"/>
      <c r="P2955" s="10"/>
      <c r="Q2955" s="10"/>
      <c r="R2955" s="10"/>
      <c r="S2955" s="10"/>
      <c r="T2955" s="10">
        <v>26000</v>
      </c>
      <c r="U2955" s="10">
        <v>10000</v>
      </c>
      <c r="V2955" s="10">
        <v>18840</v>
      </c>
      <c r="W2955" s="10">
        <v>7500</v>
      </c>
      <c r="X2955" s="10"/>
    </row>
    <row r="2956" spans="1:24" x14ac:dyDescent="0.25">
      <c r="A2956" s="1" t="s">
        <v>930</v>
      </c>
      <c r="B2956" s="3" t="s">
        <v>2747</v>
      </c>
      <c r="C2956" s="3"/>
      <c r="D2956" s="10"/>
      <c r="E2956" s="10"/>
      <c r="F2956" s="10"/>
      <c r="G2956" s="10"/>
      <c r="H2956" s="10"/>
      <c r="I2956" s="10"/>
      <c r="J2956" s="10"/>
      <c r="K2956" s="10"/>
      <c r="L2956" s="10"/>
      <c r="M2956" s="10"/>
      <c r="N2956" s="10"/>
      <c r="O2956" s="10"/>
      <c r="P2956" s="10"/>
      <c r="Q2956" s="10"/>
      <c r="R2956" s="10"/>
      <c r="S2956" s="10"/>
      <c r="T2956" s="10"/>
      <c r="U2956" s="10"/>
      <c r="V2956" s="10"/>
      <c r="W2956" s="10">
        <v>8946</v>
      </c>
      <c r="X2956" s="10">
        <v>66700</v>
      </c>
    </row>
    <row r="2957" spans="1:24" x14ac:dyDescent="0.25">
      <c r="A2957" s="1" t="s">
        <v>930</v>
      </c>
      <c r="B2957" s="3" t="s">
        <v>2979</v>
      </c>
      <c r="C2957" s="3"/>
      <c r="D2957" s="10"/>
      <c r="E2957" s="10"/>
      <c r="F2957" s="10"/>
      <c r="G2957" s="10"/>
      <c r="H2957" s="10"/>
      <c r="I2957" s="10"/>
      <c r="J2957" s="10"/>
      <c r="K2957" s="10"/>
      <c r="L2957" s="10"/>
      <c r="M2957" s="10"/>
      <c r="N2957" s="10"/>
      <c r="O2957" s="10"/>
      <c r="P2957" s="10"/>
      <c r="Q2957" s="10"/>
      <c r="R2957" s="10"/>
      <c r="S2957" s="10"/>
      <c r="T2957" s="10"/>
      <c r="U2957" s="10"/>
      <c r="V2957" s="10"/>
      <c r="W2957" s="10"/>
      <c r="X2957" s="10">
        <v>870</v>
      </c>
    </row>
    <row r="2958" spans="1:24" x14ac:dyDescent="0.25">
      <c r="A2958" s="1" t="s">
        <v>930</v>
      </c>
      <c r="B2958" s="3" t="s">
        <v>174</v>
      </c>
      <c r="C2958" s="3"/>
      <c r="D2958" s="10"/>
      <c r="E2958" s="10"/>
      <c r="F2958" s="10"/>
      <c r="G2958" s="10"/>
      <c r="H2958" s="10"/>
      <c r="I2958" s="10"/>
      <c r="J2958" s="10"/>
      <c r="K2958" s="10"/>
      <c r="L2958" s="10"/>
      <c r="M2958" s="10"/>
      <c r="N2958" s="10"/>
      <c r="O2958" s="10"/>
      <c r="P2958" s="10"/>
      <c r="Q2958" s="10"/>
      <c r="R2958" s="10"/>
      <c r="S2958" s="10"/>
      <c r="T2958" s="10"/>
      <c r="U2958" s="10"/>
      <c r="V2958" s="10"/>
      <c r="W2958" s="10">
        <v>500</v>
      </c>
      <c r="X2958" s="10"/>
    </row>
    <row r="2959" spans="1:24" x14ac:dyDescent="0.25">
      <c r="A2959" s="1" t="s">
        <v>930</v>
      </c>
      <c r="B2959" s="4" t="s">
        <v>1536</v>
      </c>
      <c r="C2959" s="4"/>
      <c r="D2959" s="2"/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>
        <v>29254</v>
      </c>
      <c r="U2959" s="2">
        <v>335127</v>
      </c>
      <c r="V2959" s="2"/>
      <c r="W2959" s="2">
        <v>39540</v>
      </c>
      <c r="X2959" s="2">
        <v>49798</v>
      </c>
    </row>
    <row r="2960" spans="1:24" x14ac:dyDescent="0.25">
      <c r="A2960" s="1" t="s">
        <v>930</v>
      </c>
      <c r="B2960" s="4" t="s">
        <v>2746</v>
      </c>
      <c r="C2960" s="4"/>
      <c r="D2960" s="2"/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  <c r="V2960" s="2"/>
      <c r="W2960" s="2">
        <v>3062</v>
      </c>
      <c r="X2960" s="2"/>
    </row>
    <row r="2961" spans="1:25" x14ac:dyDescent="0.25">
      <c r="A2961" s="1" t="s">
        <v>930</v>
      </c>
      <c r="B2961" s="5" t="s">
        <v>1537</v>
      </c>
      <c r="C2961" s="5"/>
      <c r="D2961" s="10"/>
      <c r="E2961" s="10"/>
      <c r="F2961" s="10"/>
      <c r="G2961" s="10"/>
      <c r="H2961" s="10"/>
      <c r="I2961" s="10"/>
      <c r="J2961" s="10"/>
      <c r="K2961" s="10"/>
      <c r="L2961" s="10"/>
      <c r="M2961" s="10"/>
      <c r="N2961" s="10"/>
      <c r="O2961" s="10"/>
      <c r="P2961" s="10"/>
      <c r="Q2961" s="10"/>
      <c r="R2961" s="10"/>
      <c r="S2961" s="10"/>
      <c r="T2961" s="10">
        <v>8807</v>
      </c>
      <c r="U2961" s="10">
        <v>31000</v>
      </c>
      <c r="V2961" s="10">
        <v>3600</v>
      </c>
      <c r="W2961" s="10">
        <v>43302</v>
      </c>
      <c r="X2961" s="10">
        <v>16005</v>
      </c>
    </row>
    <row r="2962" spans="1:25" x14ac:dyDescent="0.25">
      <c r="A2962" s="1" t="s">
        <v>930</v>
      </c>
      <c r="B2962" s="4" t="s">
        <v>765</v>
      </c>
      <c r="C2962" s="4"/>
      <c r="D2962" s="2"/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>
        <v>104557</v>
      </c>
      <c r="T2962" s="2">
        <v>41030</v>
      </c>
      <c r="U2962" s="2">
        <v>23700</v>
      </c>
      <c r="V2962" s="2">
        <v>22000</v>
      </c>
      <c r="W2962" s="2">
        <v>62300</v>
      </c>
      <c r="X2962" s="2">
        <v>338151</v>
      </c>
    </row>
    <row r="2963" spans="1:25" ht="15" x14ac:dyDescent="0.25">
      <c r="A2963" s="23" t="s">
        <v>984</v>
      </c>
      <c r="B2963" s="23" t="s">
        <v>984</v>
      </c>
      <c r="C2963" s="23"/>
      <c r="D2963" s="24">
        <f t="shared" ref="D2963:V2963" si="82">SUM(D2806:D2962)</f>
        <v>0</v>
      </c>
      <c r="E2963" s="24">
        <f t="shared" si="82"/>
        <v>0</v>
      </c>
      <c r="F2963" s="24">
        <f t="shared" si="82"/>
        <v>0</v>
      </c>
      <c r="G2963" s="24">
        <f t="shared" si="82"/>
        <v>0</v>
      </c>
      <c r="H2963" s="24">
        <f t="shared" si="82"/>
        <v>7816</v>
      </c>
      <c r="I2963" s="24">
        <f t="shared" si="82"/>
        <v>50500</v>
      </c>
      <c r="J2963" s="24">
        <f t="shared" si="82"/>
        <v>3913</v>
      </c>
      <c r="K2963" s="24">
        <f t="shared" si="82"/>
        <v>0</v>
      </c>
      <c r="L2963" s="24">
        <f t="shared" si="82"/>
        <v>11100</v>
      </c>
      <c r="M2963" s="24">
        <f t="shared" si="82"/>
        <v>1821296</v>
      </c>
      <c r="N2963" s="24">
        <f t="shared" si="82"/>
        <v>5084625</v>
      </c>
      <c r="O2963" s="24">
        <f t="shared" si="82"/>
        <v>1899546</v>
      </c>
      <c r="P2963" s="24">
        <f t="shared" si="82"/>
        <v>2629733</v>
      </c>
      <c r="Q2963" s="24">
        <f t="shared" si="82"/>
        <v>1513928</v>
      </c>
      <c r="R2963" s="24">
        <f t="shared" si="82"/>
        <v>8365806</v>
      </c>
      <c r="S2963" s="24">
        <f t="shared" si="82"/>
        <v>5336683</v>
      </c>
      <c r="T2963" s="24">
        <f t="shared" si="82"/>
        <v>7375555</v>
      </c>
      <c r="U2963" s="24">
        <f t="shared" si="82"/>
        <v>4481175</v>
      </c>
      <c r="V2963" s="24">
        <f t="shared" si="82"/>
        <v>22627271</v>
      </c>
      <c r="W2963" s="24">
        <f>SUM(W2805:W2962)</f>
        <v>24887273</v>
      </c>
      <c r="X2963" s="24">
        <f>SUM(X2805:X2962)</f>
        <v>37297654</v>
      </c>
      <c r="Y2963" s="6" t="s">
        <v>936</v>
      </c>
    </row>
  </sheetData>
  <sheetProtection autoFilter="0"/>
  <autoFilter ref="A21:Y2800"/>
  <sortState ref="A2233:X2361">
    <sortCondition ref="B2233:B2361"/>
  </sortState>
  <mergeCells count="61">
    <mergeCell ref="B2:O2"/>
    <mergeCell ref="D9:E9"/>
    <mergeCell ref="J9:K9"/>
    <mergeCell ref="D11:E11"/>
    <mergeCell ref="H12:I12"/>
    <mergeCell ref="J12:K12"/>
    <mergeCell ref="H11:I11"/>
    <mergeCell ref="D10:E10"/>
    <mergeCell ref="N10:O10"/>
    <mergeCell ref="F8:G8"/>
    <mergeCell ref="F11:G11"/>
    <mergeCell ref="F10:G10"/>
    <mergeCell ref="F7:G7"/>
    <mergeCell ref="D8:E8"/>
    <mergeCell ref="F12:G12"/>
    <mergeCell ref="J11:K11"/>
    <mergeCell ref="F16:G16"/>
    <mergeCell ref="D7:E7"/>
    <mergeCell ref="H7:I7"/>
    <mergeCell ref="B3:O3"/>
    <mergeCell ref="N9:O9"/>
    <mergeCell ref="J8:K8"/>
    <mergeCell ref="H16:I16"/>
    <mergeCell ref="J16:K16"/>
    <mergeCell ref="L14:M14"/>
    <mergeCell ref="J13:K13"/>
    <mergeCell ref="D15:E15"/>
    <mergeCell ref="H15:I15"/>
    <mergeCell ref="F9:G9"/>
    <mergeCell ref="D12:E12"/>
    <mergeCell ref="H13:I13"/>
    <mergeCell ref="D16:E16"/>
    <mergeCell ref="D14:E14"/>
    <mergeCell ref="H14:I14"/>
    <mergeCell ref="J15:K15"/>
    <mergeCell ref="D13:E13"/>
    <mergeCell ref="F14:G14"/>
    <mergeCell ref="F15:G15"/>
    <mergeCell ref="F13:G13"/>
    <mergeCell ref="J14:K14"/>
    <mergeCell ref="L13:M13"/>
    <mergeCell ref="H8:I8"/>
    <mergeCell ref="H9:I9"/>
    <mergeCell ref="H10:I10"/>
    <mergeCell ref="N13:O13"/>
    <mergeCell ref="D5:E5"/>
    <mergeCell ref="N14:O14"/>
    <mergeCell ref="N15:O15"/>
    <mergeCell ref="N16:O16"/>
    <mergeCell ref="L8:M8"/>
    <mergeCell ref="L9:M9"/>
    <mergeCell ref="L10:M10"/>
    <mergeCell ref="L15:M15"/>
    <mergeCell ref="J7:K7"/>
    <mergeCell ref="L12:M12"/>
    <mergeCell ref="J10:K10"/>
    <mergeCell ref="L11:M11"/>
    <mergeCell ref="L16:M16"/>
    <mergeCell ref="L7:M7"/>
    <mergeCell ref="N11:O11"/>
    <mergeCell ref="N12:O12"/>
  </mergeCells>
  <phoneticPr fontId="6" type="noConversion"/>
  <dataValidations count="3">
    <dataValidation type="list" allowBlank="1" showInputMessage="1" sqref="I6 B846:C849 B49:C49">
      <formula1>#REF!</formula1>
    </dataValidation>
    <dataValidation type="list" allowBlank="1" sqref="B2875:C2879">
      <formula1>$T$1:$T$1558</formula1>
    </dataValidation>
    <dataValidation type="list" allowBlank="1" showInputMessage="1" sqref="C2541:C2543">
      <formula1>$Z$6:$Z$2372</formula1>
    </dataValidation>
  </dataValidations>
  <hyperlinks>
    <hyperlink ref="D9:E9" location="'2001-2021'!A1322" display="Goldenberries"/>
    <hyperlink ref="D11:E11" location="'2001-2021'!A1346" display="Grosella"/>
    <hyperlink ref="D15:E15" location="'2001-2021'!A1418" display="Higuera"/>
    <hyperlink ref="Y401" location="'2001-2021'!A1" display="SUBIR"/>
    <hyperlink ref="Y476" location="'2001-2021'!A1" display="SUBIR"/>
    <hyperlink ref="Y497" location="'2001-2021'!A1" display="SUBIR"/>
    <hyperlink ref="Y526" location="'2001-2021'!A1" display="SUBIR"/>
    <hyperlink ref="Y754" location="'2001-2021'!A1" display="SUBIR"/>
    <hyperlink ref="Y766" location="'2001-2021'!A1" display="SUBIR"/>
    <hyperlink ref="Y780" location="'2001-2021'!A1" display="SUBIR"/>
    <hyperlink ref="Y945" location="'2001-2021'!A1" display="SUBIR"/>
    <hyperlink ref="Y968" location="'2001-2021'!A1" display="SUBIR"/>
    <hyperlink ref="Y1015" location="'2001-2021'!A1" display="SUBIR"/>
    <hyperlink ref="Y1227" location="'2001-2021'!A1" display="SUBIR"/>
    <hyperlink ref="Y1231" location="'2001-2021'!A1" display="SUBIR"/>
    <hyperlink ref="Y1319" location="'2001-2021'!A1" display="SUBIR"/>
    <hyperlink ref="Y1345" location="'2001-2021'!A1" display="SUBIR"/>
    <hyperlink ref="Y1359" location="'2001-2021'!A1" display="SUBIR"/>
    <hyperlink ref="Y1369" location="'2001-2021'!A1" display="SUBIR"/>
    <hyperlink ref="Y1379" location="'2001-2021'!A1" display="SUBIR"/>
    <hyperlink ref="Y1437" location="'2001-2021'!A1" display="SUBIR"/>
    <hyperlink ref="Y1505" location="'2001-2021'!A1" display="SUBIR"/>
    <hyperlink ref="Y1519" location="'2001-2021'!A1" display="SUBIR"/>
    <hyperlink ref="Y1545" location="'2001-2021'!A1" display="SUBIR"/>
    <hyperlink ref="Y1555" location="'2001-2021'!A1" display="SUBIR"/>
    <hyperlink ref="Y1558" location="'2001-2021'!A1" display="SUBIR"/>
    <hyperlink ref="Y1600" location="'2001-2021'!A1" display="SUBIR"/>
    <hyperlink ref="Y1607" location="'2001-2021'!A1" display="SUBIR"/>
    <hyperlink ref="Y1760" location="'2001-2021'!A1" display="SUBIR"/>
    <hyperlink ref="Y1786" location="'2001-2021'!A1" display="SUBIR"/>
    <hyperlink ref="Y1794" location="'2001-2021'!A1" display="SUBIR"/>
    <hyperlink ref="Y1808" location="'2001-2021'!A1" display="SUBIR"/>
    <hyperlink ref="Y1828" location="'2001-2021'!A1" display="SUBIR"/>
    <hyperlink ref="Y1837" location="'2001-2021'!A1" display="SUBIR"/>
    <hyperlink ref="Y1884" location="'2001-2021'!A1" display="SUBIR"/>
    <hyperlink ref="Y2189" location="'2001-2021'!A1" display="SUBIR"/>
    <hyperlink ref="Y2200" location="'2001-2021'!A1" display="SUBIR"/>
    <hyperlink ref="Y2223" location="'2001-2021'!A1" display="SUBIR"/>
    <hyperlink ref="Y2253" location="'2001-2021'!A1" display="SUBIR"/>
    <hyperlink ref="Y2285" location="'2001-2021'!A1" display="SUBIR"/>
    <hyperlink ref="Y2292" location="'2001-2021'!A1" display="SUBIR"/>
    <hyperlink ref="Y2298" location="'2001-2021'!A1" display="SUBIR"/>
    <hyperlink ref="Y2344" location="'2001-2021'!A1" display="SUBIR"/>
    <hyperlink ref="Y2357" location="'2001-2021'!A1" display="SUBIR"/>
    <hyperlink ref="Y2372" location="'2001-2021'!A1" display="SUBIR"/>
    <hyperlink ref="Y1442" location="'2001-2021'!A1" display="SUBIR"/>
    <hyperlink ref="Y1323" location="'2001-2021'!A1" display="SUBIR"/>
    <hyperlink ref="D7" location="'2001-2012'!A855" display="Frutilla"/>
    <hyperlink ref="D10:E10" location="'2001-2021'!A1324" display="Granado"/>
    <hyperlink ref="Y486" location="'2001-2021'!A1" display="SUBIR"/>
    <hyperlink ref="A58" location="'2001-2012'!B7" display="ALMENDRO TOTAL ANUAL "/>
    <hyperlink ref="D12" location="'2001-2012'!A922" display="Guayaba"/>
    <hyperlink ref="D13" location="'2001-2012'!A928" display="Guindo"/>
    <hyperlink ref="Y1417" location="'2001-2021'!A1" display="SUBIR"/>
    <hyperlink ref="Y2359" location="'2001-2021'!A1" display="SUBIR"/>
    <hyperlink ref="Y2362" location="'2001-2021'!A1" display="SUBIR"/>
    <hyperlink ref="Y58" location="'2001-2021'!A1" display="SUBIR"/>
    <hyperlink ref="Y22" location="'2001-2021'!A1" display="SUBIR"/>
    <hyperlink ref="Y952" location="'2001-2021'!A1" display="SUBIR"/>
    <hyperlink ref="Y1272" location="'2001-2021'!A1" display="SUBIR"/>
    <hyperlink ref="Y1510" location="'2001-2021'!A1" display="SUBIR"/>
    <hyperlink ref="Y1602" location="'2001-2021'!A1" display="SUBIR"/>
    <hyperlink ref="Y1521" location="'2001-2021'!A1" display="SUBIR"/>
    <hyperlink ref="Y1562" location="'2001-2021'!A1" display="SUBIR"/>
    <hyperlink ref="Y2300" location="'2001-2021'!A1" display="SUBIR"/>
    <hyperlink ref="C9" location="'2001-2021'!A781" display="Ciruelo Japonés"/>
    <hyperlink ref="C7" location="'2001-2021'!A755" display="Chirimoyo"/>
    <hyperlink ref="B16" location="'2001-2021'!A527" display="Cerezo"/>
    <hyperlink ref="B15" location="'2001-2021'!A498" display="Castaño"/>
    <hyperlink ref="B14" location="'2001-2021'!A487" display="Caqui"/>
    <hyperlink ref="B13" location="'2001-2021'!A483" display="Calamondin "/>
    <hyperlink ref="B9" location="'2001-2021'!A402" display="Avellano Europeo"/>
    <hyperlink ref="B8" location="'2001-2021'!A59" display="Arándano"/>
    <hyperlink ref="B7" location="'2001-2021'!A22" display="Almendro"/>
    <hyperlink ref="L14:M14" location="'2001-2021'!A2787" display="Zarzaparrilla"/>
    <hyperlink ref="L12:M12" location="'2001-2021'!A2384" display="Vid de mesa"/>
    <hyperlink ref="F13:G13" location="'2001-2021'!A1556" display="Macadamia"/>
    <hyperlink ref="D16:E16" location="'2001-2021'!A1438" display="Jojoba"/>
    <hyperlink ref="F14" location="'2001-2012'!A1053" display="Madroño"/>
    <hyperlink ref="F15" location="'2001-2012'!A1055" display="Mandarino"/>
    <hyperlink ref="F16" location="'2001-2012'!A1086" display="Mandarinquat"/>
    <hyperlink ref="H7" location="'2001-2012'!A1088" display="Mango"/>
    <hyperlink ref="H8" location="'2001-2012'!A1090" display="Manzano "/>
    <hyperlink ref="H9" location="'2001-2012'!A1222" display="Maqui"/>
    <hyperlink ref="H10" location="'2001-2012'!A1224" display="Maracuya"/>
    <hyperlink ref="H12:I12" location="'2001-2021'!A1809" display="Mora"/>
    <hyperlink ref="H13:I13" location="'2001-2021'!A1829" display="Murtilla"/>
    <hyperlink ref="H11" location="'2001-2012'!A1229" display="Membrillo "/>
    <hyperlink ref="H16:I16" location="'2001-2021'!A2190" display="Níspero"/>
    <hyperlink ref="J7:K7" location="'2001-2021'!A2201" display="Nogal"/>
    <hyperlink ref="J8:K8" location="'2001-2021'!A2224" display="Olivo"/>
    <hyperlink ref="J9:K9" location="'2001-2021'!A2254" display="Palto"/>
    <hyperlink ref="H14:I14" location="'2001-2021'!A1838" display="Naranjo"/>
    <hyperlink ref="H15:I15" location="'2001-2021'!A1885" display="Nectarino"/>
    <hyperlink ref="J13:K13" location="'2001-2021'!A2301" display="Peral"/>
    <hyperlink ref="J12:K12" location="'2001-2021'!A2299" display="Pepino"/>
    <hyperlink ref="J10:K10" location="'2001-2021'!A2286" display="Papaya"/>
    <hyperlink ref="J11" location="'2001-2012'!A1611" display="Pecano "/>
    <hyperlink ref="J14:K14" location="'2001-2021'!A2345" display="Pistacho"/>
    <hyperlink ref="L11:M11" location="'2001-2021'!A2380" display="Tangelo"/>
    <hyperlink ref="C8" location="'2001-2021'!A767" display="Ciruelo Europeo"/>
    <hyperlink ref="D7:E7" location="'2001-2021'!A1273" display="Frutilla"/>
    <hyperlink ref="D12:E12" location="'2001-2021'!A1360" display="Guayaba"/>
    <hyperlink ref="D13:E13" location="'2001-2021'!A1370" display="Guindo"/>
    <hyperlink ref="D14:E14" location="'2001-2021'!A1380" display="Haskapberrie"/>
    <hyperlink ref="F7:G7" location="'2001-2021'!A1443" display="Kiwi"/>
    <hyperlink ref="F8:G8" location="'2001-2021'!A1506" display="Kumquat"/>
    <hyperlink ref="F9:G9" location="'2001-2021'!A1511" display="Lima"/>
    <hyperlink ref="F10:G10" location="'2001-2021'!A1520" display="Limequat"/>
    <hyperlink ref="F11:G11" location="'2001-2021'!A1522" display="Limonero "/>
    <hyperlink ref="F12:G12" location="'2001-2021'!A1546" display="Lucumo"/>
    <hyperlink ref="F14:G14" location="'2001-2021'!A1559" display="Madroño"/>
    <hyperlink ref="F15:G15" location="'2001-2021'!A1563" display="Mandarino"/>
    <hyperlink ref="F16:G16" location="'2001-2021'!A1601" display="Mandarinquat"/>
    <hyperlink ref="H7:I7" location="'2001-2021'!A1603" display="Mango"/>
    <hyperlink ref="H8:I8" location="'2001-2021'!A1608" display="Manzano "/>
    <hyperlink ref="H9:I9" location="'2001-2021'!A1761" display="Maqui"/>
    <hyperlink ref="H10:I10" location="'2001-2021'!A1787" display="Maracuya"/>
    <hyperlink ref="H11:I11" location="'2001-2021'!A1795" display="Membrillo "/>
    <hyperlink ref="J11:K11" location="'2001-2021'!A2293" display="Pecano "/>
    <hyperlink ref="J15:K15" location="'2001-2021'!A2358" display="Platanero"/>
    <hyperlink ref="J16:K16" location="'2001-2021'!A2360" display="Pluot"/>
    <hyperlink ref="L13:M13" location="'2001-2021'!A2560" display="Vid vinífera"/>
    <hyperlink ref="B10" location="'2001-2021'!A477" display="Babaco"/>
    <hyperlink ref="B11" location="'2001-2021'!A479" display="Boysenberry"/>
    <hyperlink ref="B12" location="'2001-2021'!A481" display="Calafate"/>
    <hyperlink ref="C13" location="'2001-2021'!A969" display="Damasco"/>
    <hyperlink ref="C14" location="'2001-2021'!A1016" display="Duraznero"/>
    <hyperlink ref="C15" location="'2001-2021'!A1228" display="Feijoa"/>
    <hyperlink ref="C16" location="'2001-2021'!A1232" display="Frambueso"/>
    <hyperlink ref="D8:E8" location="'2001-2021'!A1320" display="Goji"/>
    <hyperlink ref="L8:M8" location="'2001-2021'!A2805" display="Portainjerto"/>
    <hyperlink ref="L7" location="'2001-2018'!A1924" display="Pomelo "/>
    <hyperlink ref="L9" location="'2001-2018'!A2049" display="Rosa Mosqueta "/>
    <hyperlink ref="L10:M10" location="'2001-2021'!A2378" display="Satsuma"/>
    <hyperlink ref="L7:M7" location="'2001-2021'!A2363" display="Pomelo "/>
    <hyperlink ref="L9:M9" location="'2001-2021'!A2373" display="Rosa Mosqueta "/>
    <hyperlink ref="Y478" location="'2001-2021'!A1" display="SUBIR"/>
    <hyperlink ref="Y480" location="'2001-2021'!A1" display="SUBIR"/>
    <hyperlink ref="Y482" location="'2001-2021'!A1" display="SUBIR"/>
    <hyperlink ref="Y962" location="'2001-2021'!A1" display="SUBIR"/>
    <hyperlink ref="Y1321" location="'2001-2021'!A1" display="SUBIR"/>
    <hyperlink ref="Y1560" location="'2001-2021'!A1" display="SUBIR"/>
    <hyperlink ref="Y2377" location="'2001-2021'!A1" display="SUBIR"/>
    <hyperlink ref="Y2379" location="'2001-2021'!A1" display="SUBIR"/>
    <hyperlink ref="Y2383" location="'2001-2021'!A1" display="SUBIR"/>
    <hyperlink ref="Y2559" location="'2001-2021'!A1" display="SUBIR"/>
    <hyperlink ref="Y2786" location="'2001-2021'!A1" display="SUBIR"/>
    <hyperlink ref="Y2800" location="'2001-2021'!A1" display="SUBIR"/>
    <hyperlink ref="Y2963" location="'2001-2021'!A1" display="SUBIR"/>
    <hyperlink ref="Y2805" location="'2001-2021'!A1" display="SUBIR"/>
    <hyperlink ref="C10" location="'2001-2021'!A946" display="Citrus"/>
    <hyperlink ref="C11" location="'2001-2021'!A954" display="Clementino"/>
    <hyperlink ref="C12" location="'2001-2021'!A963" display="Cramberries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2001-2021</vt:lpstr>
      <vt:lpstr>'2001-2021'!Área_de_extracción</vt:lpstr>
      <vt:lpstr>'2001-2021'!Criterios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paulina.delpino</dc:creator>
  <cp:lastModifiedBy>Valeria Oriana Ide</cp:lastModifiedBy>
  <cp:lastPrinted>2020-05-15T13:25:57Z</cp:lastPrinted>
  <dcterms:created xsi:type="dcterms:W3CDTF">2013-05-03T19:19:54Z</dcterms:created>
  <dcterms:modified xsi:type="dcterms:W3CDTF">2022-08-18T18:36:33Z</dcterms:modified>
</cp:coreProperties>
</file>