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tabRatio="904" firstSheet="8" activeTab="11"/>
  </bookViews>
  <sheets>
    <sheet name="1992-1993" sheetId="1" r:id="rId1"/>
    <sheet name="1993-1994" sheetId="2" r:id="rId2"/>
    <sheet name="1994-1995" sheetId="3" r:id="rId3"/>
    <sheet name="1995-1996" sheetId="4" r:id="rId4"/>
    <sheet name="1996-1997" sheetId="5" r:id="rId5"/>
    <sheet name="1997-1998" sheetId="6" r:id="rId6"/>
    <sheet name="1998-1999" sheetId="7" r:id="rId7"/>
    <sheet name="1999-2000" sheetId="8" r:id="rId8"/>
    <sheet name="2000-2001" sheetId="9" r:id="rId9"/>
    <sheet name="2001-2002" sheetId="10" r:id="rId10"/>
    <sheet name="2002-2003" sheetId="11" r:id="rId11"/>
    <sheet name="2003-2004" sheetId="12" r:id="rId12"/>
    <sheet name="2004-2005" sheetId="13" r:id="rId13"/>
    <sheet name="2005-2006" sheetId="14" r:id="rId14"/>
    <sheet name="2006-2007" sheetId="15" r:id="rId15"/>
    <sheet name="2007-2008" sheetId="16" r:id="rId16"/>
    <sheet name="2008-2009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<sst xmlns="http://schemas.openxmlformats.org/spreadsheetml/2006/main" count="506" uniqueCount="85">
  <si>
    <t>Especie</t>
  </si>
  <si>
    <t>Superficie Regional</t>
  </si>
  <si>
    <t>Región</t>
  </si>
  <si>
    <t xml:space="preserve">Tomate </t>
  </si>
  <si>
    <t>RM</t>
  </si>
  <si>
    <t>V</t>
  </si>
  <si>
    <t>Tomate</t>
  </si>
  <si>
    <t>IX</t>
  </si>
  <si>
    <t>Maíz</t>
  </si>
  <si>
    <t xml:space="preserve">Maíz </t>
  </si>
  <si>
    <t>VI</t>
  </si>
  <si>
    <t xml:space="preserve">Soya </t>
  </si>
  <si>
    <t xml:space="preserve">Tabaco </t>
  </si>
  <si>
    <t>Remolacha</t>
  </si>
  <si>
    <t>VIII</t>
  </si>
  <si>
    <t>X</t>
  </si>
  <si>
    <t xml:space="preserve">Remolacha </t>
  </si>
  <si>
    <t>Eucalipto</t>
  </si>
  <si>
    <t>Soya</t>
  </si>
  <si>
    <t>VII</t>
  </si>
  <si>
    <t xml:space="preserve">Melón </t>
  </si>
  <si>
    <t xml:space="preserve">papa </t>
  </si>
  <si>
    <t xml:space="preserve">Papa </t>
  </si>
  <si>
    <t>Superficie Total</t>
  </si>
  <si>
    <t>Superficie total (há)</t>
  </si>
  <si>
    <t>Raps</t>
  </si>
  <si>
    <t>Superficie de especies transgénicas a nivel de región</t>
  </si>
  <si>
    <t>Temporada 1992-1993</t>
  </si>
  <si>
    <t>Temporada 1993-1994</t>
  </si>
  <si>
    <t>Temporada 1994-1995</t>
  </si>
  <si>
    <t>Temporada 1995-1996</t>
  </si>
  <si>
    <t>Temporada 1996-1997</t>
  </si>
  <si>
    <t>Temporada 1997-1998</t>
  </si>
  <si>
    <t>Temporada 1998-1999</t>
  </si>
  <si>
    <t>Temporada 1999-2000</t>
  </si>
  <si>
    <t>Temporada 2001-2002</t>
  </si>
  <si>
    <t>Temporada 2000-2001</t>
  </si>
  <si>
    <t>Superficie de especies OGM a nivel de Región</t>
  </si>
  <si>
    <t>Maravilla</t>
  </si>
  <si>
    <t>Melón</t>
  </si>
  <si>
    <t>Papa</t>
  </si>
  <si>
    <t>Pino radiata (Ensayo bajo invernadero)</t>
  </si>
  <si>
    <t>Cártamo</t>
  </si>
  <si>
    <t>Zapallo</t>
  </si>
  <si>
    <t>Trigo</t>
  </si>
  <si>
    <t>Temporada 2002-2003</t>
  </si>
  <si>
    <t>SUPERFICE NACIONAL TOTAL</t>
  </si>
  <si>
    <t>Temporada 2003-2004</t>
  </si>
  <si>
    <t>* No es liberación a campo, se encuentra en Invernadero de Alta Seguridad</t>
  </si>
  <si>
    <t>Vid</t>
  </si>
  <si>
    <t>I</t>
  </si>
  <si>
    <t>Temporada 2004-2005</t>
  </si>
  <si>
    <t>III</t>
  </si>
  <si>
    <t>IV</t>
  </si>
  <si>
    <t>Temporada 2005-2006</t>
  </si>
  <si>
    <t>Arroz</t>
  </si>
  <si>
    <t>Lino</t>
  </si>
  <si>
    <t>Mostaza parda</t>
  </si>
  <si>
    <t xml:space="preserve"> VI </t>
  </si>
  <si>
    <t xml:space="preserve"> IX </t>
  </si>
  <si>
    <t xml:space="preserve"> RM </t>
  </si>
  <si>
    <t xml:space="preserve"> VII </t>
  </si>
  <si>
    <t xml:space="preserve"> VIII </t>
  </si>
  <si>
    <t xml:space="preserve"> I </t>
  </si>
  <si>
    <t xml:space="preserve"> V </t>
  </si>
  <si>
    <t>TOTAL SUPERFICIE NACIONAL</t>
  </si>
  <si>
    <t>Alfalfa</t>
  </si>
  <si>
    <t>Temporada 2006-2007</t>
  </si>
  <si>
    <t>COQUIMBO</t>
  </si>
  <si>
    <t>Temporada 2007-2008</t>
  </si>
  <si>
    <t>Temporada 2008-2009</t>
  </si>
  <si>
    <t>Metropolitana</t>
  </si>
  <si>
    <t>Bío Bío</t>
  </si>
  <si>
    <t>La Araucanía</t>
  </si>
  <si>
    <t>Arica y Parinacota</t>
  </si>
  <si>
    <t>O' Higgins</t>
  </si>
  <si>
    <t>Maule</t>
  </si>
  <si>
    <t>Los Ríos</t>
  </si>
  <si>
    <t>Los Lagos</t>
  </si>
  <si>
    <t>Valparaíso</t>
  </si>
  <si>
    <t>O´Higgins</t>
  </si>
  <si>
    <t>Coquimbo</t>
  </si>
  <si>
    <t>Canola</t>
  </si>
  <si>
    <t>Cebada</t>
  </si>
  <si>
    <t>vid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</si>
</sst>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"/>
    <numFmt numFmtId="185" formatCode="_-* #,##0.00_-;\-* #,##0.00_-;_-* \-??_-;_-@_-"/>
    <numFmt numFmtId="186" formatCode="_-* #,##0.000_-;\-* #,##0.000_-;_-* \-??_-;_-@_-"/>
    <numFmt numFmtId="187" formatCode="_-* #,##0.0_-;\-* #,##0.0_-;_-* \-??_-;_-@_-"/>
    <numFmt numFmtId="188" formatCode="_-* #,##0.0\ _€_-;\-* #,##0.0\ _€_-;_-* &quot;-&quot;??\ _€_-;_-@_-"/>
    <numFmt numFmtId="189" formatCode="_-* #,##0.0\ _€_-;\-* #,##0.0\ _€_-;_-* &quot;-&quot;?\ _€_-;_-@_-"/>
    <numFmt numFmtId="190" formatCode="_-* #,##0.00\ _€_-;\-* #,##0.00\ _€_-;_-* &quot;-&quot;??\ _€_-;_-@_-"/>
    <numFmt numFmtId="191" formatCode="_-* #,##0.0_-;\-* #,##0.0_-;_-* &quot;-&quot;_-;_-@_-"/>
    <numFmt numFmtId="192" formatCode="_-* #,##0.00_-;\-* #,##0.00_-;_-* &quot;-&quot;_-;_-@_-"/>
  </numFmts>
  <fonts count="45">
    <font>
      <sz val="10"/>
      <name val="Arial"/>
      <family val="0"/>
    </font>
    <font>
      <sz val="8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Verdana"/>
      <family val="2"/>
    </font>
    <font>
      <b/>
      <sz val="16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Verdana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4" fillId="0" borderId="0" xfId="0" applyFont="1" applyAlignment="1">
      <alignment vertical="center"/>
    </xf>
    <xf numFmtId="0" fontId="43" fillId="33" borderId="16" xfId="0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" fontId="2" fillId="0" borderId="22" xfId="0" applyNumberFormat="1" applyFont="1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92" fontId="3" fillId="0" borderId="24" xfId="48" applyNumberFormat="1" applyFont="1" applyBorder="1" applyAlignment="1">
      <alignment horizontal="center"/>
    </xf>
    <xf numFmtId="192" fontId="3" fillId="0" borderId="25" xfId="48" applyNumberFormat="1" applyFont="1" applyBorder="1" applyAlignment="1">
      <alignment horizontal="center"/>
    </xf>
    <xf numFmtId="192" fontId="3" fillId="0" borderId="10" xfId="48" applyNumberFormat="1" applyFont="1" applyBorder="1" applyAlignment="1">
      <alignment horizontal="right"/>
    </xf>
    <xf numFmtId="192" fontId="3" fillId="0" borderId="10" xfId="48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right" vertical="top" wrapText="1"/>
    </xf>
    <xf numFmtId="0" fontId="43" fillId="33" borderId="33" xfId="0" applyFont="1" applyFill="1" applyBorder="1" applyAlignment="1">
      <alignment horizontal="left" vertical="top" wrapText="1"/>
    </xf>
    <xf numFmtId="0" fontId="43" fillId="33" borderId="25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right" vertical="top" wrapText="1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right"/>
    </xf>
    <xf numFmtId="0" fontId="2" fillId="0" borderId="35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0" fontId="2" fillId="0" borderId="36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4" fillId="0" borderId="39" xfId="0" applyFont="1" applyBorder="1" applyAlignment="1">
      <alignment horizontal="center" vertical="top" wrapText="1"/>
    </xf>
    <xf numFmtId="185" fontId="24" fillId="0" borderId="40" xfId="47" applyNumberFormat="1" applyFont="1" applyFill="1" applyBorder="1" applyAlignment="1" applyProtection="1">
      <alignment vertical="top" wrapText="1"/>
      <protection/>
    </xf>
    <xf numFmtId="0" fontId="24" fillId="0" borderId="41" xfId="0" applyFont="1" applyBorder="1" applyAlignment="1">
      <alignment horizontal="center" vertical="top" wrapText="1"/>
    </xf>
    <xf numFmtId="185" fontId="24" fillId="0" borderId="42" xfId="47" applyNumberFormat="1" applyFont="1" applyFill="1" applyBorder="1" applyAlignment="1" applyProtection="1">
      <alignment vertical="top" wrapText="1"/>
      <protection/>
    </xf>
    <xf numFmtId="0" fontId="24" fillId="0" borderId="43" xfId="0" applyFont="1" applyBorder="1" applyAlignment="1">
      <alignment horizontal="center" vertical="top" wrapText="1"/>
    </xf>
    <xf numFmtId="185" fontId="24" fillId="0" borderId="44" xfId="47" applyNumberFormat="1" applyFont="1" applyFill="1" applyBorder="1" applyAlignment="1" applyProtection="1">
      <alignment vertical="top" wrapText="1"/>
      <protection/>
    </xf>
    <xf numFmtId="0" fontId="24" fillId="0" borderId="39" xfId="0" applyFont="1" applyBorder="1" applyAlignment="1">
      <alignment horizontal="center"/>
    </xf>
    <xf numFmtId="185" fontId="24" fillId="0" borderId="40" xfId="47" applyNumberFormat="1" applyFont="1" applyFill="1" applyBorder="1" applyAlignment="1" applyProtection="1">
      <alignment/>
      <protection/>
    </xf>
    <xf numFmtId="0" fontId="24" fillId="0" borderId="45" xfId="0" applyFont="1" applyBorder="1" applyAlignment="1">
      <alignment horizontal="center"/>
    </xf>
    <xf numFmtId="185" fontId="24" fillId="0" borderId="46" xfId="47" applyNumberFormat="1" applyFont="1" applyFill="1" applyBorder="1" applyAlignment="1" applyProtection="1">
      <alignment/>
      <protection/>
    </xf>
    <xf numFmtId="0" fontId="24" fillId="0" borderId="43" xfId="0" applyFont="1" applyBorder="1" applyAlignment="1">
      <alignment horizontal="center"/>
    </xf>
    <xf numFmtId="185" fontId="24" fillId="0" borderId="44" xfId="47" applyNumberFormat="1" applyFont="1" applyFill="1" applyBorder="1" applyAlignment="1" applyProtection="1">
      <alignment/>
      <protection/>
    </xf>
    <xf numFmtId="0" fontId="24" fillId="0" borderId="47" xfId="0" applyFont="1" applyBorder="1" applyAlignment="1">
      <alignment horizontal="center" vertical="top" wrapText="1"/>
    </xf>
    <xf numFmtId="185" fontId="24" fillId="0" borderId="48" xfId="47" applyNumberFormat="1" applyFont="1" applyFill="1" applyBorder="1" applyAlignment="1" applyProtection="1">
      <alignment vertical="top" wrapText="1"/>
      <protection/>
    </xf>
    <xf numFmtId="0" fontId="24" fillId="0" borderId="49" xfId="0" applyFont="1" applyBorder="1" applyAlignment="1">
      <alignment horizontal="center" vertical="top" wrapText="1"/>
    </xf>
    <xf numFmtId="185" fontId="24" fillId="0" borderId="50" xfId="47" applyNumberFormat="1" applyFont="1" applyFill="1" applyBorder="1" applyAlignment="1" applyProtection="1">
      <alignment vertical="top" wrapText="1"/>
      <protection/>
    </xf>
    <xf numFmtId="0" fontId="24" fillId="0" borderId="51" xfId="0" applyFont="1" applyBorder="1" applyAlignment="1">
      <alignment horizontal="center" vertical="top" wrapText="1"/>
    </xf>
    <xf numFmtId="185" fontId="24" fillId="0" borderId="52" xfId="47" applyNumberFormat="1" applyFont="1" applyFill="1" applyBorder="1" applyAlignment="1" applyProtection="1">
      <alignment vertical="top" wrapText="1"/>
      <protection/>
    </xf>
    <xf numFmtId="0" fontId="23" fillId="0" borderId="53" xfId="0" applyFont="1" applyBorder="1" applyAlignment="1">
      <alignment horizontal="center" vertical="top" wrapText="1"/>
    </xf>
    <xf numFmtId="186" fontId="24" fillId="0" borderId="54" xfId="47" applyNumberFormat="1" applyFont="1" applyFill="1" applyBorder="1" applyAlignment="1" applyProtection="1">
      <alignment vertical="top" wrapText="1"/>
      <protection/>
    </xf>
    <xf numFmtId="0" fontId="23" fillId="0" borderId="53" xfId="0" applyFont="1" applyBorder="1" applyAlignment="1">
      <alignment horizontal="center" vertical="top" wrapText="1"/>
    </xf>
    <xf numFmtId="186" fontId="24" fillId="0" borderId="55" xfId="47" applyNumberFormat="1" applyFont="1" applyFill="1" applyBorder="1" applyAlignment="1" applyProtection="1">
      <alignment vertical="top" wrapText="1"/>
      <protection/>
    </xf>
    <xf numFmtId="0" fontId="23" fillId="0" borderId="56" xfId="0" applyFont="1" applyBorder="1" applyAlignment="1">
      <alignment horizontal="center" vertical="top" wrapText="1"/>
    </xf>
    <xf numFmtId="0" fontId="23" fillId="0" borderId="57" xfId="0" applyFont="1" applyBorder="1" applyAlignment="1">
      <alignment horizontal="center" vertical="top" wrapText="1"/>
    </xf>
    <xf numFmtId="186" fontId="24" fillId="0" borderId="58" xfId="47" applyNumberFormat="1" applyFont="1" applyFill="1" applyBorder="1" applyAlignment="1" applyProtection="1">
      <alignment vertical="top" wrapText="1"/>
      <protection/>
    </xf>
    <xf numFmtId="0" fontId="23" fillId="0" borderId="59" xfId="0" applyFont="1" applyBorder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34" xfId="0" applyFont="1" applyFill="1" applyBorder="1" applyAlignment="1">
      <alignment horizontal="center" vertical="top" wrapText="1"/>
    </xf>
    <xf numFmtId="0" fontId="43" fillId="33" borderId="38" xfId="0" applyFont="1" applyFill="1" applyBorder="1" applyAlignment="1">
      <alignment horizontal="center" vertical="top" wrapText="1"/>
    </xf>
    <xf numFmtId="185" fontId="24" fillId="0" borderId="60" xfId="47" applyNumberFormat="1" applyFont="1" applyFill="1" applyBorder="1" applyAlignment="1" applyProtection="1">
      <alignment vertical="top" wrapText="1"/>
      <protection/>
    </xf>
    <xf numFmtId="0" fontId="25" fillId="0" borderId="61" xfId="0" applyFont="1" applyBorder="1" applyAlignment="1">
      <alignment/>
    </xf>
    <xf numFmtId="0" fontId="43" fillId="33" borderId="25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188" fontId="3" fillId="0" borderId="33" xfId="47" applyNumberFormat="1" applyFont="1" applyFill="1" applyBorder="1" applyAlignment="1">
      <alignment horizontal="center" vertical="center" wrapText="1"/>
    </xf>
    <xf numFmtId="188" fontId="2" fillId="0" borderId="33" xfId="47" applyNumberFormat="1" applyFont="1" applyFill="1" applyBorder="1" applyAlignment="1">
      <alignment horizontal="center" vertical="center"/>
    </xf>
    <xf numFmtId="188" fontId="2" fillId="0" borderId="24" xfId="47" applyNumberFormat="1" applyFont="1" applyFill="1" applyBorder="1" applyAlignment="1">
      <alignment vertical="center"/>
    </xf>
    <xf numFmtId="188" fontId="2" fillId="0" borderId="33" xfId="0" applyNumberFormat="1" applyFont="1" applyBorder="1" applyAlignment="1">
      <alignment horizontal="right" vertical="center" wrapText="1"/>
    </xf>
    <xf numFmtId="188" fontId="3" fillId="0" borderId="22" xfId="47" applyNumberFormat="1" applyFont="1" applyFill="1" applyBorder="1" applyAlignment="1">
      <alignment horizontal="center" vertical="center" wrapText="1"/>
    </xf>
    <xf numFmtId="188" fontId="2" fillId="0" borderId="22" xfId="47" applyNumberFormat="1" applyFont="1" applyFill="1" applyBorder="1" applyAlignment="1">
      <alignment horizontal="center" vertical="center"/>
    </xf>
    <xf numFmtId="188" fontId="2" fillId="0" borderId="62" xfId="47" applyNumberFormat="1" applyFont="1" applyFill="1" applyBorder="1" applyAlignment="1">
      <alignment vertical="center"/>
    </xf>
    <xf numFmtId="189" fontId="2" fillId="0" borderId="22" xfId="0" applyNumberFormat="1" applyFont="1" applyBorder="1" applyAlignment="1">
      <alignment horizontal="right" vertical="center" wrapText="1"/>
    </xf>
    <xf numFmtId="188" fontId="3" fillId="0" borderId="23" xfId="47" applyNumberFormat="1" applyFont="1" applyFill="1" applyBorder="1" applyAlignment="1">
      <alignment horizontal="center" vertical="center" wrapText="1"/>
    </xf>
    <xf numFmtId="188" fontId="2" fillId="0" borderId="26" xfId="47" applyNumberFormat="1" applyFont="1" applyFill="1" applyBorder="1" applyAlignment="1">
      <alignment horizontal="center" vertical="center"/>
    </xf>
    <xf numFmtId="188" fontId="2" fillId="0" borderId="63" xfId="47" applyNumberFormat="1" applyFont="1" applyFill="1" applyBorder="1" applyAlignment="1">
      <alignment vertical="center"/>
    </xf>
    <xf numFmtId="189" fontId="2" fillId="0" borderId="23" xfId="0" applyNumberFormat="1" applyFont="1" applyBorder="1" applyAlignment="1">
      <alignment horizontal="right" vertical="center" wrapText="1"/>
    </xf>
    <xf numFmtId="188" fontId="2" fillId="0" borderId="64" xfId="47" applyNumberFormat="1" applyFont="1" applyFill="1" applyBorder="1" applyAlignment="1">
      <alignment horizontal="center" vertical="center"/>
    </xf>
    <xf numFmtId="188" fontId="2" fillId="0" borderId="65" xfId="47" applyNumberFormat="1" applyFont="1" applyFill="1" applyBorder="1" applyAlignment="1">
      <alignment vertical="center"/>
    </xf>
    <xf numFmtId="188" fontId="2" fillId="0" borderId="27" xfId="47" applyNumberFormat="1" applyFont="1" applyFill="1" applyBorder="1" applyAlignment="1">
      <alignment horizontal="center" vertical="center"/>
    </xf>
    <xf numFmtId="188" fontId="2" fillId="0" borderId="66" xfId="47" applyNumberFormat="1" applyFont="1" applyFill="1" applyBorder="1" applyAlignment="1">
      <alignment vertical="center"/>
    </xf>
    <xf numFmtId="188" fontId="3" fillId="0" borderId="21" xfId="47" applyNumberFormat="1" applyFont="1" applyFill="1" applyBorder="1" applyAlignment="1">
      <alignment horizontal="center" vertical="center" wrapText="1"/>
    </xf>
    <xf numFmtId="188" fontId="2" fillId="0" borderId="32" xfId="47" applyNumberFormat="1" applyFont="1" applyFill="1" applyBorder="1" applyAlignment="1">
      <alignment horizontal="center" vertical="center"/>
    </xf>
    <xf numFmtId="188" fontId="2" fillId="0" borderId="67" xfId="47" applyNumberFormat="1" applyFont="1" applyFill="1" applyBorder="1" applyAlignment="1">
      <alignment vertical="center"/>
    </xf>
    <xf numFmtId="189" fontId="2" fillId="0" borderId="21" xfId="0" applyNumberFormat="1" applyFont="1" applyBorder="1" applyAlignment="1">
      <alignment horizontal="right" vertical="center" wrapText="1"/>
    </xf>
    <xf numFmtId="188" fontId="2" fillId="0" borderId="35" xfId="47" applyNumberFormat="1" applyFont="1" applyFill="1" applyBorder="1" applyAlignment="1">
      <alignment horizontal="center" vertical="center"/>
    </xf>
    <xf numFmtId="188" fontId="2" fillId="0" borderId="68" xfId="47" applyNumberFormat="1" applyFont="1" applyFill="1" applyBorder="1" applyAlignment="1">
      <alignment vertical="center"/>
    </xf>
    <xf numFmtId="188" fontId="2" fillId="0" borderId="23" xfId="47" applyNumberFormat="1" applyFont="1" applyFill="1" applyBorder="1" applyAlignment="1">
      <alignment horizontal="center" vertical="center"/>
    </xf>
    <xf numFmtId="188" fontId="2" fillId="0" borderId="69" xfId="47" applyNumberFormat="1" applyFont="1" applyFill="1" applyBorder="1" applyAlignment="1">
      <alignment vertical="center"/>
    </xf>
    <xf numFmtId="188" fontId="2" fillId="0" borderId="26" xfId="47" applyNumberFormat="1" applyFont="1" applyFill="1" applyBorder="1" applyAlignment="1">
      <alignment horizontal="center" vertical="center"/>
    </xf>
    <xf numFmtId="188" fontId="2" fillId="0" borderId="63" xfId="47" applyNumberFormat="1" applyFont="1" applyFill="1" applyBorder="1" applyAlignment="1">
      <alignment vertical="center"/>
    </xf>
    <xf numFmtId="190" fontId="2" fillId="0" borderId="26" xfId="47" applyNumberFormat="1" applyFont="1" applyFill="1" applyBorder="1" applyAlignment="1">
      <alignment horizontal="center" vertical="center"/>
    </xf>
    <xf numFmtId="188" fontId="3" fillId="0" borderId="23" xfId="47" applyNumberFormat="1" applyFont="1" applyFill="1" applyBorder="1" applyAlignment="1">
      <alignment horizontal="center" vertical="center" wrapText="1"/>
    </xf>
    <xf numFmtId="188" fontId="2" fillId="0" borderId="23" xfId="47" applyNumberFormat="1" applyFont="1" applyFill="1" applyBorder="1" applyAlignment="1">
      <alignment horizontal="center" vertical="center"/>
    </xf>
    <xf numFmtId="188" fontId="2" fillId="0" borderId="69" xfId="47" applyNumberFormat="1" applyFont="1" applyFill="1" applyBorder="1" applyAlignment="1">
      <alignment horizontal="center" vertical="center"/>
    </xf>
    <xf numFmtId="188" fontId="2" fillId="0" borderId="23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7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" fontId="2" fillId="0" borderId="71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3" fillId="0" borderId="74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0" fontId="3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/>
    </xf>
    <xf numFmtId="4" fontId="2" fillId="0" borderId="38" xfId="0" applyNumberFormat="1" applyFont="1" applyBorder="1" applyAlignment="1">
      <alignment horizontal="right"/>
    </xf>
    <xf numFmtId="0" fontId="3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vertical="center"/>
    </xf>
    <xf numFmtId="0" fontId="3" fillId="0" borderId="8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187" fontId="2" fillId="0" borderId="81" xfId="47" applyNumberFormat="1" applyFont="1" applyFill="1" applyBorder="1" applyAlignment="1" applyProtection="1">
      <alignment vertical="top" wrapText="1"/>
      <protection/>
    </xf>
    <xf numFmtId="186" fontId="2" fillId="0" borderId="48" xfId="47" applyNumberFormat="1" applyFont="1" applyFill="1" applyBorder="1" applyAlignment="1" applyProtection="1">
      <alignment vertical="top" wrapText="1"/>
      <protection/>
    </xf>
    <xf numFmtId="0" fontId="2" fillId="0" borderId="41" xfId="0" applyFont="1" applyBorder="1" applyAlignment="1">
      <alignment horizontal="center" vertical="top" wrapText="1"/>
    </xf>
    <xf numFmtId="187" fontId="2" fillId="0" borderId="82" xfId="47" applyNumberFormat="1" applyFont="1" applyFill="1" applyBorder="1" applyAlignment="1" applyProtection="1">
      <alignment vertical="top" wrapText="1"/>
      <protection/>
    </xf>
    <xf numFmtId="0" fontId="2" fillId="0" borderId="43" xfId="0" applyFont="1" applyBorder="1" applyAlignment="1">
      <alignment horizontal="center" vertical="top" wrapText="1"/>
    </xf>
    <xf numFmtId="187" fontId="2" fillId="0" borderId="83" xfId="47" applyNumberFormat="1" applyFont="1" applyFill="1" applyBorder="1" applyAlignment="1" applyProtection="1">
      <alignment vertical="top" wrapText="1"/>
      <protection/>
    </xf>
    <xf numFmtId="0" fontId="2" fillId="0" borderId="39" xfId="0" applyFont="1" applyBorder="1" applyAlignment="1">
      <alignment horizontal="center"/>
    </xf>
    <xf numFmtId="187" fontId="2" fillId="0" borderId="40" xfId="47" applyNumberFormat="1" applyFont="1" applyFill="1" applyBorder="1" applyAlignment="1" applyProtection="1">
      <alignment/>
      <protection/>
    </xf>
    <xf numFmtId="0" fontId="2" fillId="0" borderId="43" xfId="0" applyFont="1" applyBorder="1" applyAlignment="1">
      <alignment horizontal="center"/>
    </xf>
    <xf numFmtId="187" fontId="2" fillId="0" borderId="44" xfId="47" applyNumberFormat="1" applyFont="1" applyFill="1" applyBorder="1" applyAlignment="1" applyProtection="1">
      <alignment/>
      <protection/>
    </xf>
    <xf numFmtId="0" fontId="3" fillId="0" borderId="80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187" fontId="2" fillId="0" borderId="48" xfId="47" applyNumberFormat="1" applyFont="1" applyFill="1" applyBorder="1" applyAlignment="1" applyProtection="1">
      <alignment vertical="top" wrapText="1"/>
      <protection/>
    </xf>
    <xf numFmtId="186" fontId="2" fillId="0" borderId="84" xfId="47" applyNumberFormat="1" applyFont="1" applyFill="1" applyBorder="1" applyAlignment="1" applyProtection="1">
      <alignment vertical="top" wrapText="1"/>
      <protection/>
    </xf>
    <xf numFmtId="0" fontId="3" fillId="0" borderId="85" xfId="0" applyFont="1" applyBorder="1" applyAlignment="1">
      <alignment horizontal="center" vertical="top" wrapText="1"/>
    </xf>
    <xf numFmtId="187" fontId="2" fillId="0" borderId="40" xfId="47" applyNumberFormat="1" applyFont="1" applyFill="1" applyBorder="1" applyAlignment="1" applyProtection="1">
      <alignment vertical="top" wrapText="1"/>
      <protection/>
    </xf>
    <xf numFmtId="187" fontId="2" fillId="0" borderId="42" xfId="47" applyNumberFormat="1" applyFont="1" applyFill="1" applyBorder="1" applyAlignment="1" applyProtection="1">
      <alignment vertical="top" wrapText="1"/>
      <protection/>
    </xf>
    <xf numFmtId="187" fontId="2" fillId="0" borderId="44" xfId="47" applyNumberFormat="1" applyFont="1" applyFill="1" applyBorder="1" applyAlignment="1" applyProtection="1">
      <alignment vertical="top" wrapText="1"/>
      <protection/>
    </xf>
    <xf numFmtId="0" fontId="3" fillId="0" borderId="86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187" fontId="2" fillId="0" borderId="52" xfId="47" applyNumberFormat="1" applyFont="1" applyFill="1" applyBorder="1" applyAlignment="1" applyProtection="1">
      <alignment vertical="top" wrapText="1"/>
      <protection/>
    </xf>
    <xf numFmtId="186" fontId="2" fillId="0" borderId="87" xfId="47" applyNumberFormat="1" applyFont="1" applyFill="1" applyBorder="1" applyAlignment="1" applyProtection="1">
      <alignment vertical="top" wrapText="1"/>
      <protection/>
    </xf>
    <xf numFmtId="185" fontId="3" fillId="0" borderId="10" xfId="47" applyNumberFormat="1" applyFont="1" applyFill="1" applyBorder="1" applyAlignment="1" applyProtection="1">
      <alignment vertical="top" wrapText="1"/>
      <protection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92" fontId="3" fillId="0" borderId="33" xfId="48" applyNumberFormat="1" applyFont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89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71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" fontId="2" fillId="0" borderId="91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csmtest.sag.gob.cl/img/i_logoCertificad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609600</xdr:colOff>
      <xdr:row>4</xdr:row>
      <xdr:rowOff>295275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38100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542925</xdr:colOff>
      <xdr:row>5</xdr:row>
      <xdr:rowOff>123825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47625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571500</xdr:colOff>
      <xdr:row>4</xdr:row>
      <xdr:rowOff>438150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7625"/>
          <a:ext cx="1276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171450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276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18</xdr:row>
      <xdr:rowOff>104775</xdr:rowOff>
    </xdr:from>
    <xdr:to>
      <xdr:col>4</xdr:col>
      <xdr:colOff>1009650</xdr:colOff>
      <xdr:row>18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895725" y="385762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18</xdr:row>
      <xdr:rowOff>104775</xdr:rowOff>
    </xdr:from>
    <xdr:to>
      <xdr:col>5</xdr:col>
      <xdr:colOff>885825</xdr:colOff>
      <xdr:row>18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4848225" y="385762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514350</xdr:colOff>
      <xdr:row>4</xdr:row>
      <xdr:rowOff>257175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525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552450</xdr:colOff>
      <xdr:row>4</xdr:row>
      <xdr:rowOff>304800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19050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12</xdr:row>
      <xdr:rowOff>0</xdr:rowOff>
    </xdr:from>
    <xdr:to>
      <xdr:col>4</xdr:col>
      <xdr:colOff>1076325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4572000" y="2495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4800600" y="2495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285750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285750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552450</xdr:colOff>
      <xdr:row>4</xdr:row>
      <xdr:rowOff>333375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47625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1</xdr:col>
      <xdr:colOff>504825</xdr:colOff>
      <xdr:row>5</xdr:row>
      <xdr:rowOff>133350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57150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523875</xdr:colOff>
      <xdr:row>5</xdr:row>
      <xdr:rowOff>133350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57150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1</xdr:col>
      <xdr:colOff>447675</xdr:colOff>
      <xdr:row>5</xdr:row>
      <xdr:rowOff>257175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38100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609600</xdr:colOff>
      <xdr:row>5</xdr:row>
      <xdr:rowOff>171450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38100"/>
          <a:ext cx="127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390525</xdr:colOff>
      <xdr:row>5</xdr:row>
      <xdr:rowOff>104775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28575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581025</xdr:colOff>
      <xdr:row>5</xdr:row>
      <xdr:rowOff>133350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57150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1</xdr:col>
      <xdr:colOff>590550</xdr:colOff>
      <xdr:row>5</xdr:row>
      <xdr:rowOff>114300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38100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333375</xdr:colOff>
      <xdr:row>5</xdr:row>
      <xdr:rowOff>171450</xdr:rowOff>
    </xdr:to>
    <xdr:pic>
      <xdr:nvPicPr>
        <xdr:cNvPr id="1" name="WucTopInforme1_asdasd" descr="Cargand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57150"/>
          <a:ext cx="127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G-VALLE\Users\Documents%20and%20Settings\All%20Users\Escritorio\TRANSGENICOS\OVVM\ESTADISTICAS\estadistica%2020032004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G8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2" width="11.421875" style="1" customWidth="1"/>
    <col min="3" max="3" width="4.57421875" style="1" customWidth="1"/>
    <col min="4" max="4" width="25.00390625" style="9" bestFit="1" customWidth="1"/>
    <col min="5" max="5" width="9.28125" style="1" bestFit="1" customWidth="1"/>
    <col min="6" max="6" width="13.57421875" style="1" customWidth="1"/>
    <col min="7" max="7" width="16.00390625" style="1" customWidth="1"/>
    <col min="8" max="16384" width="11.421875" style="1" customWidth="1"/>
  </cols>
  <sheetData>
    <row r="1" ht="14.25"/>
    <row r="2" ht="21">
      <c r="D2" s="35" t="s">
        <v>26</v>
      </c>
    </row>
    <row r="3" ht="21">
      <c r="D3" s="35" t="s">
        <v>27</v>
      </c>
    </row>
    <row r="4" s="8" customFormat="1" ht="14.25"/>
    <row r="5" spans="4:7" ht="28.5">
      <c r="D5" s="34" t="s">
        <v>0</v>
      </c>
      <c r="E5" s="34" t="s">
        <v>2</v>
      </c>
      <c r="F5" s="34" t="s">
        <v>1</v>
      </c>
      <c r="G5" s="34" t="s">
        <v>23</v>
      </c>
    </row>
    <row r="6" spans="4:7" ht="14.25">
      <c r="D6" s="10" t="s">
        <v>3</v>
      </c>
      <c r="E6" s="10" t="s">
        <v>4</v>
      </c>
      <c r="F6" s="10">
        <v>0.2</v>
      </c>
      <c r="G6" s="10">
        <v>0.2</v>
      </c>
    </row>
    <row r="7" spans="4:7" ht="14.25">
      <c r="D7" s="10" t="s">
        <v>25</v>
      </c>
      <c r="E7" s="10" t="s">
        <v>4</v>
      </c>
      <c r="F7" s="10">
        <v>0.14</v>
      </c>
      <c r="G7" s="10">
        <v>0.14</v>
      </c>
    </row>
    <row r="8" spans="4:7" ht="14.25">
      <c r="D8" s="6" t="s">
        <v>24</v>
      </c>
      <c r="E8" s="6"/>
      <c r="F8" s="6"/>
      <c r="G8" s="6">
        <f>SUM(G6:G7)</f>
        <v>0.34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G26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11.7109375" style="1" customWidth="1"/>
    <col min="2" max="2" width="9.7109375" style="1" customWidth="1"/>
    <col min="3" max="3" width="2.00390625" style="1" customWidth="1"/>
    <col min="4" max="4" width="15.28125" style="1" customWidth="1"/>
    <col min="5" max="5" width="9.7109375" style="1" bestFit="1" customWidth="1"/>
    <col min="6" max="7" width="15.7109375" style="1" customWidth="1"/>
    <col min="8" max="16384" width="11.421875" style="1" customWidth="1"/>
  </cols>
  <sheetData>
    <row r="1" ht="14.25"/>
    <row r="2" ht="21">
      <c r="D2" s="35" t="s">
        <v>37</v>
      </c>
    </row>
    <row r="3" ht="21">
      <c r="D3" s="35" t="s">
        <v>35</v>
      </c>
    </row>
    <row r="4" ht="14.25"/>
    <row r="5" ht="14.25"/>
    <row r="6" spans="4:7" ht="29.25" thickBot="1">
      <c r="D6" s="34" t="s">
        <v>0</v>
      </c>
      <c r="E6" s="34" t="s">
        <v>2</v>
      </c>
      <c r="F6" s="34" t="s">
        <v>1</v>
      </c>
      <c r="G6" s="34" t="s">
        <v>23</v>
      </c>
    </row>
    <row r="7" spans="4:7" ht="15" thickBot="1">
      <c r="D7" s="67" t="s">
        <v>25</v>
      </c>
      <c r="E7" s="2" t="s">
        <v>4</v>
      </c>
      <c r="F7" s="31">
        <v>3.5</v>
      </c>
      <c r="G7" s="61">
        <v>36.05</v>
      </c>
    </row>
    <row r="8" spans="4:7" ht="15" thickBot="1">
      <c r="D8" s="68"/>
      <c r="E8" s="3" t="s">
        <v>19</v>
      </c>
      <c r="F8" s="28">
        <v>1</v>
      </c>
      <c r="G8" s="62"/>
    </row>
    <row r="9" spans="4:7" ht="15" thickBot="1">
      <c r="D9" s="68"/>
      <c r="E9" s="3" t="s">
        <v>14</v>
      </c>
      <c r="F9" s="28">
        <v>0.1</v>
      </c>
      <c r="G9" s="62"/>
    </row>
    <row r="10" spans="4:7" ht="15" thickBot="1">
      <c r="D10" s="69"/>
      <c r="E10" s="3" t="s">
        <v>7</v>
      </c>
      <c r="F10" s="28">
        <v>31.45</v>
      </c>
      <c r="G10" s="63"/>
    </row>
    <row r="11" spans="4:7" ht="15" thickBot="1">
      <c r="D11" s="67" t="s">
        <v>8</v>
      </c>
      <c r="E11" s="3" t="s">
        <v>4</v>
      </c>
      <c r="F11" s="28">
        <v>1140.36</v>
      </c>
      <c r="G11" s="61">
        <v>6193.17</v>
      </c>
    </row>
    <row r="12" spans="4:7" ht="15" thickBot="1">
      <c r="D12" s="68"/>
      <c r="E12" s="3" t="s">
        <v>10</v>
      </c>
      <c r="F12" s="28">
        <v>2342.23</v>
      </c>
      <c r="G12" s="62"/>
    </row>
    <row r="13" spans="4:7" ht="15" thickBot="1">
      <c r="D13" s="69"/>
      <c r="E13" s="3" t="s">
        <v>19</v>
      </c>
      <c r="F13" s="28">
        <v>2710.58</v>
      </c>
      <c r="G13" s="63"/>
    </row>
    <row r="14" spans="4:7" ht="15" thickBot="1">
      <c r="D14" s="67" t="s">
        <v>18</v>
      </c>
      <c r="E14" s="3" t="s">
        <v>4</v>
      </c>
      <c r="F14" s="28">
        <v>94</v>
      </c>
      <c r="G14" s="61">
        <v>279</v>
      </c>
    </row>
    <row r="15" spans="4:7" ht="15" thickBot="1">
      <c r="D15" s="68"/>
      <c r="E15" s="3" t="s">
        <v>10</v>
      </c>
      <c r="F15" s="28">
        <v>97</v>
      </c>
      <c r="G15" s="62"/>
    </row>
    <row r="16" spans="4:7" ht="15" thickBot="1">
      <c r="D16" s="69"/>
      <c r="E16" s="3" t="s">
        <v>5</v>
      </c>
      <c r="F16" s="28">
        <v>88</v>
      </c>
      <c r="G16" s="63"/>
    </row>
    <row r="17" spans="4:7" ht="15" thickBot="1">
      <c r="D17" s="33" t="s">
        <v>38</v>
      </c>
      <c r="E17" s="3" t="s">
        <v>4</v>
      </c>
      <c r="F17" s="28">
        <v>0.1</v>
      </c>
      <c r="G17" s="28">
        <v>0.1</v>
      </c>
    </row>
    <row r="18" spans="4:7" ht="15" thickBot="1">
      <c r="D18" s="67" t="s">
        <v>6</v>
      </c>
      <c r="E18" s="3" t="s">
        <v>4</v>
      </c>
      <c r="F18" s="28">
        <v>1</v>
      </c>
      <c r="G18" s="61">
        <v>1.1</v>
      </c>
    </row>
    <row r="19" spans="4:7" ht="15" thickBot="1">
      <c r="D19" s="69"/>
      <c r="E19" s="3" t="s">
        <v>5</v>
      </c>
      <c r="F19" s="28">
        <v>0.1</v>
      </c>
      <c r="G19" s="63"/>
    </row>
    <row r="20" spans="4:7" ht="15" thickBot="1">
      <c r="D20" s="33" t="s">
        <v>42</v>
      </c>
      <c r="E20" s="3" t="s">
        <v>4</v>
      </c>
      <c r="F20" s="28">
        <v>4</v>
      </c>
      <c r="G20" s="28">
        <v>4</v>
      </c>
    </row>
    <row r="21" spans="3:7" ht="15" thickBot="1">
      <c r="C21" s="32"/>
      <c r="D21" s="33" t="s">
        <v>40</v>
      </c>
      <c r="E21" s="3" t="s">
        <v>15</v>
      </c>
      <c r="F21" s="28">
        <v>0.02</v>
      </c>
      <c r="G21" s="28">
        <v>0.02</v>
      </c>
    </row>
    <row r="22" spans="4:7" ht="15" thickBot="1">
      <c r="D22" s="67" t="s">
        <v>43</v>
      </c>
      <c r="E22" s="3" t="s">
        <v>4</v>
      </c>
      <c r="F22" s="28">
        <v>2.075</v>
      </c>
      <c r="G22" s="61">
        <v>10.575</v>
      </c>
    </row>
    <row r="23" spans="4:7" ht="15" thickBot="1">
      <c r="D23" s="68"/>
      <c r="E23" s="3" t="s">
        <v>10</v>
      </c>
      <c r="F23" s="28">
        <v>6</v>
      </c>
      <c r="G23" s="62"/>
    </row>
    <row r="24" spans="4:7" ht="15" thickBot="1">
      <c r="D24" s="69"/>
      <c r="E24" s="3" t="s">
        <v>19</v>
      </c>
      <c r="F24" s="28">
        <v>2.5</v>
      </c>
      <c r="G24" s="63"/>
    </row>
    <row r="25" spans="4:7" ht="15" thickBot="1">
      <c r="D25" s="33" t="s">
        <v>44</v>
      </c>
      <c r="E25" s="3" t="s">
        <v>7</v>
      </c>
      <c r="F25" s="28">
        <v>0.137</v>
      </c>
      <c r="G25" s="28">
        <v>0.137</v>
      </c>
    </row>
    <row r="26" spans="4:7" ht="15" thickBot="1">
      <c r="D26" s="70" t="s">
        <v>24</v>
      </c>
      <c r="E26" s="71"/>
      <c r="F26" s="73"/>
      <c r="G26" s="72">
        <f>SUM(G7:G25)</f>
        <v>6524.152000000001</v>
      </c>
    </row>
  </sheetData>
  <sheetProtection/>
  <mergeCells count="11">
    <mergeCell ref="D26:F26"/>
    <mergeCell ref="G7:G10"/>
    <mergeCell ref="G11:G13"/>
    <mergeCell ref="G14:G16"/>
    <mergeCell ref="G18:G19"/>
    <mergeCell ref="G22:G24"/>
    <mergeCell ref="D7:D10"/>
    <mergeCell ref="D11:D13"/>
    <mergeCell ref="D22:D24"/>
    <mergeCell ref="D14:D16"/>
    <mergeCell ref="D18:D1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2" sqref="D2"/>
    </sheetView>
  </sheetViews>
  <sheetFormatPr defaultColWidth="11.421875" defaultRowHeight="12.75"/>
  <cols>
    <col min="2" max="2" width="9.00390625" style="0" customWidth="1"/>
    <col min="3" max="3" width="2.8515625" style="0" customWidth="1"/>
    <col min="6" max="6" width="12.7109375" style="0" bestFit="1" customWidth="1"/>
    <col min="7" max="7" width="16.57421875" style="0" bestFit="1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1"/>
      <c r="B2" s="1"/>
      <c r="C2" s="1"/>
      <c r="D2" s="35" t="s">
        <v>37</v>
      </c>
      <c r="E2" s="1"/>
      <c r="F2" s="1"/>
      <c r="G2" s="1"/>
      <c r="H2" s="1"/>
      <c r="I2" s="1"/>
      <c r="J2" s="1"/>
      <c r="K2" s="1"/>
    </row>
    <row r="3" spans="1:11" ht="21">
      <c r="A3" s="1"/>
      <c r="B3" s="1"/>
      <c r="C3" s="1"/>
      <c r="D3" s="35" t="s">
        <v>45</v>
      </c>
      <c r="E3" s="1"/>
      <c r="F3" s="1"/>
      <c r="G3" s="1"/>
      <c r="H3" s="1"/>
      <c r="I3" s="1"/>
      <c r="J3" s="1"/>
      <c r="K3" s="1"/>
    </row>
    <row r="4" spans="1:11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43.5" thickBot="1">
      <c r="A5" s="1"/>
      <c r="B5" s="1"/>
      <c r="C5" s="1"/>
      <c r="D5" s="132" t="s">
        <v>0</v>
      </c>
      <c r="E5" s="133" t="s">
        <v>2</v>
      </c>
      <c r="F5" s="132" t="s">
        <v>1</v>
      </c>
      <c r="G5" s="134" t="s">
        <v>23</v>
      </c>
      <c r="H5" s="1"/>
      <c r="I5" s="1"/>
      <c r="J5" s="1"/>
      <c r="K5" s="1"/>
    </row>
    <row r="6" spans="4:7" ht="15.75" thickBot="1">
      <c r="D6" s="131" t="s">
        <v>8</v>
      </c>
      <c r="E6" s="106" t="s">
        <v>4</v>
      </c>
      <c r="F6" s="135">
        <v>784.29</v>
      </c>
      <c r="G6" s="125">
        <f>SUM(F6:F9)</f>
        <v>10931.34</v>
      </c>
    </row>
    <row r="7" spans="4:7" ht="15.75" thickBot="1">
      <c r="D7" s="124"/>
      <c r="E7" s="108" t="s">
        <v>5</v>
      </c>
      <c r="F7" s="109">
        <v>36.77</v>
      </c>
      <c r="G7" s="125"/>
    </row>
    <row r="8" spans="4:7" ht="15.75" thickBot="1">
      <c r="D8" s="124"/>
      <c r="E8" s="108" t="s">
        <v>10</v>
      </c>
      <c r="F8" s="109">
        <v>5514.65</v>
      </c>
      <c r="G8" s="125"/>
    </row>
    <row r="9" spans="4:7" ht="15.75" thickBot="1">
      <c r="D9" s="124"/>
      <c r="E9" s="110" t="s">
        <v>19</v>
      </c>
      <c r="F9" s="111">
        <v>4595.63</v>
      </c>
      <c r="G9" s="125"/>
    </row>
    <row r="10" spans="4:7" ht="15.75" thickBot="1">
      <c r="D10" s="124" t="s">
        <v>18</v>
      </c>
      <c r="E10" s="112" t="s">
        <v>10</v>
      </c>
      <c r="F10" s="113">
        <v>167</v>
      </c>
      <c r="G10" s="125">
        <f>SUM(F10:F12)</f>
        <v>215.39999999999998</v>
      </c>
    </row>
    <row r="11" spans="4:7" ht="15.75" thickBot="1">
      <c r="D11" s="124"/>
      <c r="E11" s="114" t="s">
        <v>4</v>
      </c>
      <c r="F11" s="115">
        <v>45.2</v>
      </c>
      <c r="G11" s="125"/>
    </row>
    <row r="12" spans="4:7" ht="15.75" thickBot="1">
      <c r="D12" s="124"/>
      <c r="E12" s="116" t="s">
        <v>5</v>
      </c>
      <c r="F12" s="117">
        <v>3.2</v>
      </c>
      <c r="G12" s="125"/>
    </row>
    <row r="13" spans="4:7" ht="15.75" thickBot="1">
      <c r="D13" s="126" t="s">
        <v>43</v>
      </c>
      <c r="E13" s="118" t="s">
        <v>10</v>
      </c>
      <c r="F13" s="119">
        <v>1.5</v>
      </c>
      <c r="G13" s="127">
        <f>F13</f>
        <v>1.5</v>
      </c>
    </row>
    <row r="14" spans="4:7" ht="15.75" thickBot="1">
      <c r="D14" s="128" t="s">
        <v>25</v>
      </c>
      <c r="E14" s="106" t="s">
        <v>4</v>
      </c>
      <c r="F14" s="107">
        <v>8</v>
      </c>
      <c r="G14" s="125">
        <f>SUM(F14:F17)</f>
        <v>110.023</v>
      </c>
    </row>
    <row r="15" spans="4:7" ht="15.75" thickBot="1">
      <c r="D15" s="128"/>
      <c r="E15" s="108" t="s">
        <v>14</v>
      </c>
      <c r="F15" s="109">
        <v>0.61</v>
      </c>
      <c r="G15" s="125"/>
    </row>
    <row r="16" spans="4:7" ht="15.75" thickBot="1">
      <c r="D16" s="128"/>
      <c r="E16" s="120" t="s">
        <v>19</v>
      </c>
      <c r="F16" s="121">
        <v>3.04</v>
      </c>
      <c r="G16" s="125"/>
    </row>
    <row r="17" spans="4:7" ht="15.75" thickBot="1">
      <c r="D17" s="128"/>
      <c r="E17" s="110" t="s">
        <v>7</v>
      </c>
      <c r="F17" s="111">
        <v>98.373</v>
      </c>
      <c r="G17" s="125"/>
    </row>
    <row r="18" spans="4:7" ht="15.75" thickBot="1">
      <c r="D18" s="126" t="s">
        <v>6</v>
      </c>
      <c r="E18" s="118" t="s">
        <v>5</v>
      </c>
      <c r="F18" s="119">
        <v>0.1</v>
      </c>
      <c r="G18" s="127">
        <f>SUM(F18)</f>
        <v>0.1</v>
      </c>
    </row>
    <row r="19" spans="4:7" ht="15.75" thickBot="1">
      <c r="D19" s="126" t="s">
        <v>44</v>
      </c>
      <c r="E19" s="118" t="s">
        <v>7</v>
      </c>
      <c r="F19" s="119">
        <v>0.182</v>
      </c>
      <c r="G19" s="127">
        <f>F19</f>
        <v>0.182</v>
      </c>
    </row>
    <row r="20" spans="4:7" ht="15.75" thickBot="1">
      <c r="D20" s="126" t="s">
        <v>40</v>
      </c>
      <c r="E20" s="118" t="s">
        <v>15</v>
      </c>
      <c r="F20" s="119">
        <v>0.02</v>
      </c>
      <c r="G20" s="127">
        <v>0.02</v>
      </c>
    </row>
    <row r="21" spans="4:7" ht="15.75" thickBot="1">
      <c r="D21" s="129" t="s">
        <v>42</v>
      </c>
      <c r="E21" s="122" t="s">
        <v>4</v>
      </c>
      <c r="F21" s="123">
        <v>10.2</v>
      </c>
      <c r="G21" s="130">
        <f>F21</f>
        <v>10.2</v>
      </c>
    </row>
    <row r="22" spans="4:7" ht="15" thickBot="1">
      <c r="D22" s="70" t="s">
        <v>24</v>
      </c>
      <c r="E22" s="71"/>
      <c r="F22" s="73"/>
      <c r="G22" s="72">
        <f>SUM(G6:G21)</f>
        <v>11268.765000000001</v>
      </c>
    </row>
  </sheetData>
  <sheetProtection/>
  <mergeCells count="7">
    <mergeCell ref="D22:F22"/>
    <mergeCell ref="D6:D9"/>
    <mergeCell ref="G6:G9"/>
    <mergeCell ref="D10:D12"/>
    <mergeCell ref="G10:G12"/>
    <mergeCell ref="D14:D17"/>
    <mergeCell ref="G14:G1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I16" sqref="I16"/>
    </sheetView>
  </sheetViews>
  <sheetFormatPr defaultColWidth="11.421875" defaultRowHeight="12.75"/>
  <cols>
    <col min="5" max="5" width="15.140625" style="0" customWidth="1"/>
    <col min="6" max="6" width="14.140625" style="0" bestFit="1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21">
      <c r="A2" s="1"/>
      <c r="B2" s="1"/>
      <c r="C2" s="35" t="s">
        <v>37</v>
      </c>
      <c r="D2" s="1"/>
      <c r="E2" s="1"/>
      <c r="F2" s="1"/>
      <c r="G2" s="1"/>
      <c r="H2" s="1"/>
      <c r="I2" s="1"/>
    </row>
    <row r="3" spans="1:9" ht="21">
      <c r="A3" s="1"/>
      <c r="B3" s="1"/>
      <c r="C3" s="35" t="s">
        <v>47</v>
      </c>
      <c r="D3" s="1"/>
      <c r="E3" s="1"/>
      <c r="F3" s="1"/>
      <c r="G3" s="1"/>
      <c r="H3" s="1"/>
      <c r="I3" s="1"/>
    </row>
    <row r="4" spans="1:9" ht="15" thickBot="1">
      <c r="A4" s="1"/>
      <c r="B4" s="1"/>
      <c r="C4" s="1"/>
      <c r="D4" s="1"/>
      <c r="E4" s="1"/>
      <c r="F4" s="1"/>
      <c r="G4" s="1"/>
      <c r="H4" s="1"/>
      <c r="I4" s="1"/>
    </row>
    <row r="5" spans="3:6" ht="29.25" thickBot="1">
      <c r="C5" s="132" t="s">
        <v>0</v>
      </c>
      <c r="D5" s="133" t="s">
        <v>2</v>
      </c>
      <c r="E5" s="132" t="s">
        <v>1</v>
      </c>
      <c r="F5" s="134" t="s">
        <v>23</v>
      </c>
    </row>
    <row r="6" spans="3:6" ht="15" thickBot="1">
      <c r="C6" s="195" t="s">
        <v>8</v>
      </c>
      <c r="D6" s="196" t="s">
        <v>4</v>
      </c>
      <c r="E6" s="197">
        <v>498</v>
      </c>
      <c r="F6" s="198">
        <f>SUM(E6:E9)</f>
        <v>8435.82</v>
      </c>
    </row>
    <row r="7" spans="3:6" ht="15" thickBot="1">
      <c r="C7" s="195"/>
      <c r="D7" s="199" t="s">
        <v>5</v>
      </c>
      <c r="E7" s="200">
        <v>0.25</v>
      </c>
      <c r="F7" s="198"/>
    </row>
    <row r="8" spans="3:6" ht="15" thickBot="1">
      <c r="C8" s="195"/>
      <c r="D8" s="199" t="s">
        <v>10</v>
      </c>
      <c r="E8" s="200">
        <v>4879.67</v>
      </c>
      <c r="F8" s="198"/>
    </row>
    <row r="9" spans="3:6" ht="15" thickBot="1">
      <c r="C9" s="195"/>
      <c r="D9" s="201" t="s">
        <v>19</v>
      </c>
      <c r="E9" s="202">
        <v>3057.9</v>
      </c>
      <c r="F9" s="198"/>
    </row>
    <row r="10" spans="3:6" ht="15" thickBot="1">
      <c r="C10" s="195" t="s">
        <v>18</v>
      </c>
      <c r="D10" s="203" t="s">
        <v>10</v>
      </c>
      <c r="E10" s="204">
        <f>72.3+52.4</f>
        <v>124.69999999999999</v>
      </c>
      <c r="F10" s="198">
        <f>E10+E11</f>
        <v>128.1</v>
      </c>
    </row>
    <row r="11" spans="3:6" ht="15" thickBot="1">
      <c r="C11" s="195"/>
      <c r="D11" s="205" t="s">
        <v>5</v>
      </c>
      <c r="E11" s="206">
        <v>3.4</v>
      </c>
      <c r="F11" s="198"/>
    </row>
    <row r="12" spans="3:6" ht="15" thickBot="1">
      <c r="C12" s="207" t="s">
        <v>43</v>
      </c>
      <c r="D12" s="208" t="s">
        <v>10</v>
      </c>
      <c r="E12" s="209">
        <v>3.75</v>
      </c>
      <c r="F12" s="210">
        <f>E12</f>
        <v>3.75</v>
      </c>
    </row>
    <row r="13" spans="3:6" ht="15" thickBot="1">
      <c r="C13" s="211" t="s">
        <v>25</v>
      </c>
      <c r="D13" s="196" t="s">
        <v>4</v>
      </c>
      <c r="E13" s="212">
        <v>16.01</v>
      </c>
      <c r="F13" s="198">
        <f>E13+E14+E15</f>
        <v>138.86499999999998</v>
      </c>
    </row>
    <row r="14" spans="3:6" ht="15" thickBot="1">
      <c r="C14" s="211"/>
      <c r="D14" s="199" t="s">
        <v>14</v>
      </c>
      <c r="E14" s="213">
        <v>13.2</v>
      </c>
      <c r="F14" s="198"/>
    </row>
    <row r="15" spans="3:6" ht="15" thickBot="1">
      <c r="C15" s="211"/>
      <c r="D15" s="201" t="s">
        <v>7</v>
      </c>
      <c r="E15" s="214">
        <f>35.455+69.6+4.6</f>
        <v>109.65499999999999</v>
      </c>
      <c r="F15" s="198"/>
    </row>
    <row r="16" spans="3:6" ht="15" thickBot="1">
      <c r="C16" s="207" t="s">
        <v>6</v>
      </c>
      <c r="D16" s="208" t="s">
        <v>5</v>
      </c>
      <c r="E16" s="209">
        <v>0.1</v>
      </c>
      <c r="F16" s="210">
        <f>E16</f>
        <v>0.1</v>
      </c>
    </row>
    <row r="17" spans="3:6" ht="15" thickBot="1">
      <c r="C17" s="207" t="s">
        <v>44</v>
      </c>
      <c r="D17" s="208" t="s">
        <v>7</v>
      </c>
      <c r="E17" s="209">
        <v>0.4</v>
      </c>
      <c r="F17" s="210">
        <f>E17</f>
        <v>0.4</v>
      </c>
    </row>
    <row r="18" spans="3:6" ht="15" thickBot="1">
      <c r="C18" s="207" t="s">
        <v>22</v>
      </c>
      <c r="D18" s="208" t="s">
        <v>15</v>
      </c>
      <c r="E18" s="209">
        <v>0.02</v>
      </c>
      <c r="F18" s="210">
        <v>0.02</v>
      </c>
    </row>
    <row r="19" spans="3:6" ht="15" thickBot="1">
      <c r="C19" s="215" t="s">
        <v>49</v>
      </c>
      <c r="D19" s="216" t="s">
        <v>4</v>
      </c>
      <c r="E19" s="217"/>
      <c r="F19" s="218"/>
    </row>
    <row r="20" spans="3:6" ht="15" thickBot="1">
      <c r="C20" s="70" t="s">
        <v>24</v>
      </c>
      <c r="D20" s="71"/>
      <c r="E20" s="73"/>
      <c r="F20" s="72">
        <f>SUM(F4:F19)</f>
        <v>8707.055</v>
      </c>
    </row>
    <row r="21" spans="3:6" ht="12.75">
      <c r="C21" s="136" t="s">
        <v>48</v>
      </c>
      <c r="D21" s="136"/>
      <c r="E21" s="136"/>
      <c r="F21" s="136"/>
    </row>
  </sheetData>
  <sheetProtection/>
  <mergeCells count="7">
    <mergeCell ref="C20:E20"/>
    <mergeCell ref="C10:C11"/>
    <mergeCell ref="F10:F11"/>
    <mergeCell ref="C13:C15"/>
    <mergeCell ref="F13:F15"/>
    <mergeCell ref="C6:C9"/>
    <mergeCell ref="F6:F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14" sqref="I14"/>
    </sheetView>
  </sheetViews>
  <sheetFormatPr defaultColWidth="11.421875" defaultRowHeight="12.75"/>
  <cols>
    <col min="5" max="5" width="16.421875" style="0" customWidth="1"/>
    <col min="6" max="6" width="14.140625" style="0" bestFit="1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8" ht="21">
      <c r="A2" s="1"/>
      <c r="B2" s="1"/>
      <c r="C2" s="35" t="s">
        <v>37</v>
      </c>
      <c r="D2" s="1"/>
      <c r="E2" s="1"/>
      <c r="F2" s="1"/>
      <c r="G2" s="1"/>
      <c r="H2" s="1"/>
    </row>
    <row r="3" spans="1:8" ht="21">
      <c r="A3" s="1"/>
      <c r="B3" s="1"/>
      <c r="C3" s="35" t="s">
        <v>51</v>
      </c>
      <c r="D3" s="1"/>
      <c r="E3" s="1"/>
      <c r="F3" s="1"/>
      <c r="G3" s="1"/>
      <c r="H3" s="1"/>
    </row>
    <row r="4" spans="1:8" ht="15" thickBot="1">
      <c r="A4" s="1"/>
      <c r="B4" s="1"/>
      <c r="C4" s="1"/>
      <c r="D4" s="1"/>
      <c r="E4" s="1"/>
      <c r="F4" s="1"/>
      <c r="G4" s="1"/>
      <c r="H4" s="1"/>
    </row>
    <row r="5" spans="3:6" ht="29.25" thickBot="1">
      <c r="C5" s="132" t="s">
        <v>0</v>
      </c>
      <c r="D5" s="137" t="s">
        <v>2</v>
      </c>
      <c r="E5" s="132" t="s">
        <v>1</v>
      </c>
      <c r="F5" s="138" t="s">
        <v>23</v>
      </c>
    </row>
    <row r="6" spans="3:6" ht="14.25">
      <c r="C6" s="174" t="s">
        <v>8</v>
      </c>
      <c r="D6" s="175" t="s">
        <v>50</v>
      </c>
      <c r="E6" s="176">
        <v>1.32</v>
      </c>
      <c r="F6" s="177">
        <f>SUM(E6:E9)</f>
        <v>7614.26</v>
      </c>
    </row>
    <row r="7" spans="3:6" ht="14.25">
      <c r="C7" s="174"/>
      <c r="D7" s="175" t="s">
        <v>10</v>
      </c>
      <c r="E7" s="176">
        <v>3694.81</v>
      </c>
      <c r="F7" s="178"/>
    </row>
    <row r="8" spans="3:6" ht="14.25">
      <c r="C8" s="174"/>
      <c r="D8" s="175" t="s">
        <v>19</v>
      </c>
      <c r="E8" s="176">
        <v>3330.3</v>
      </c>
      <c r="F8" s="178"/>
    </row>
    <row r="9" spans="3:6" ht="15" thickBot="1">
      <c r="C9" s="179"/>
      <c r="D9" s="180" t="s">
        <v>4</v>
      </c>
      <c r="E9" s="181">
        <v>587.83</v>
      </c>
      <c r="F9" s="178"/>
    </row>
    <row r="10" spans="3:6" ht="14.25">
      <c r="C10" s="182" t="s">
        <v>25</v>
      </c>
      <c r="D10" s="175" t="s">
        <v>14</v>
      </c>
      <c r="E10" s="176">
        <v>175</v>
      </c>
      <c r="F10" s="183">
        <f>SUM(E10:E13)</f>
        <v>745.78</v>
      </c>
    </row>
    <row r="11" spans="3:6" ht="14.25">
      <c r="C11" s="174"/>
      <c r="D11" s="175" t="s">
        <v>7</v>
      </c>
      <c r="E11" s="176">
        <v>429.78</v>
      </c>
      <c r="F11" s="178"/>
    </row>
    <row r="12" spans="3:6" ht="14.25">
      <c r="C12" s="174"/>
      <c r="D12" s="175" t="s">
        <v>15</v>
      </c>
      <c r="E12" s="176">
        <v>131</v>
      </c>
      <c r="F12" s="178"/>
    </row>
    <row r="13" spans="3:6" ht="15" thickBot="1">
      <c r="C13" s="179"/>
      <c r="D13" s="180" t="s">
        <v>4</v>
      </c>
      <c r="E13" s="181">
        <v>10</v>
      </c>
      <c r="F13" s="184"/>
    </row>
    <row r="14" spans="3:6" ht="14.25">
      <c r="C14" s="182" t="s">
        <v>18</v>
      </c>
      <c r="D14" s="175" t="s">
        <v>5</v>
      </c>
      <c r="E14" s="176">
        <v>3.06</v>
      </c>
      <c r="F14" s="177">
        <f>SUM(E14:E16)</f>
        <v>273.37</v>
      </c>
    </row>
    <row r="15" spans="3:6" ht="14.25">
      <c r="C15" s="174"/>
      <c r="D15" s="175" t="s">
        <v>10</v>
      </c>
      <c r="E15" s="176">
        <v>217.11</v>
      </c>
      <c r="F15" s="178"/>
    </row>
    <row r="16" spans="3:6" ht="15" thickBot="1">
      <c r="C16" s="179"/>
      <c r="D16" s="180" t="s">
        <v>4</v>
      </c>
      <c r="E16" s="181">
        <v>53.2</v>
      </c>
      <c r="F16" s="178"/>
    </row>
    <row r="17" spans="3:6" ht="14.25">
      <c r="C17" s="182" t="s">
        <v>42</v>
      </c>
      <c r="D17" s="175" t="s">
        <v>14</v>
      </c>
      <c r="E17" s="176">
        <v>1</v>
      </c>
      <c r="F17" s="183">
        <f>SUM(E17:E18)</f>
        <v>36</v>
      </c>
    </row>
    <row r="18" spans="3:6" ht="15" thickBot="1">
      <c r="C18" s="179"/>
      <c r="D18" s="180" t="s">
        <v>4</v>
      </c>
      <c r="E18" s="181">
        <v>35</v>
      </c>
      <c r="F18" s="184"/>
    </row>
    <row r="19" spans="3:6" ht="14.25">
      <c r="C19" s="182" t="s">
        <v>43</v>
      </c>
      <c r="D19" s="175" t="s">
        <v>10</v>
      </c>
      <c r="E19" s="176">
        <v>6.1</v>
      </c>
      <c r="F19" s="177">
        <f>SUM(E19:E20)</f>
        <v>12.73</v>
      </c>
    </row>
    <row r="20" spans="3:6" ht="15" thickBot="1">
      <c r="C20" s="185"/>
      <c r="D20" s="186" t="s">
        <v>4</v>
      </c>
      <c r="E20" s="187">
        <v>6.63</v>
      </c>
      <c r="F20" s="178"/>
    </row>
    <row r="21" spans="3:6" ht="14.25">
      <c r="C21" s="188" t="s">
        <v>13</v>
      </c>
      <c r="D21" s="189" t="s">
        <v>5</v>
      </c>
      <c r="E21" s="190">
        <v>0.05</v>
      </c>
      <c r="F21" s="183">
        <f>SUM(E21:E22)</f>
        <v>1.1500000000000001</v>
      </c>
    </row>
    <row r="22" spans="3:6" ht="15" thickBot="1">
      <c r="C22" s="185"/>
      <c r="D22" s="180" t="s">
        <v>4</v>
      </c>
      <c r="E22" s="181">
        <v>1.1</v>
      </c>
      <c r="F22" s="184"/>
    </row>
    <row r="23" spans="3:6" ht="15" thickBot="1">
      <c r="C23" s="191" t="s">
        <v>6</v>
      </c>
      <c r="D23" s="192" t="s">
        <v>5</v>
      </c>
      <c r="E23" s="193">
        <v>1</v>
      </c>
      <c r="F23" s="194">
        <f>E23</f>
        <v>1</v>
      </c>
    </row>
    <row r="24" spans="3:6" ht="15" thickBot="1">
      <c r="C24" s="70" t="s">
        <v>24</v>
      </c>
      <c r="D24" s="71"/>
      <c r="E24" s="73"/>
      <c r="F24" s="72">
        <f>SUM(F6:F23)</f>
        <v>8684.29</v>
      </c>
    </row>
  </sheetData>
  <sheetProtection/>
  <mergeCells count="13">
    <mergeCell ref="C21:C22"/>
    <mergeCell ref="F21:F22"/>
    <mergeCell ref="C24:E24"/>
    <mergeCell ref="C10:C13"/>
    <mergeCell ref="F10:F13"/>
    <mergeCell ref="C14:C16"/>
    <mergeCell ref="F14:F16"/>
    <mergeCell ref="C17:C18"/>
    <mergeCell ref="F17:F18"/>
    <mergeCell ref="C19:C20"/>
    <mergeCell ref="F19:F20"/>
    <mergeCell ref="C6:C9"/>
    <mergeCell ref="F6:F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F36"/>
  <sheetViews>
    <sheetView zoomScalePageLayoutView="0" workbookViewId="0" topLeftCell="A7">
      <selection activeCell="E19" sqref="E19:E22"/>
    </sheetView>
  </sheetViews>
  <sheetFormatPr defaultColWidth="11.421875" defaultRowHeight="12.75"/>
  <cols>
    <col min="3" max="3" width="21.57421875" style="0" customWidth="1"/>
    <col min="5" max="5" width="16.140625" style="0" customWidth="1"/>
    <col min="6" max="6" width="16.8515625" style="0" customWidth="1"/>
  </cols>
  <sheetData>
    <row r="2" ht="21">
      <c r="C2" s="35" t="s">
        <v>37</v>
      </c>
    </row>
    <row r="3" ht="21">
      <c r="C3" s="35" t="s">
        <v>54</v>
      </c>
    </row>
    <row r="4" ht="13.5" thickBot="1"/>
    <row r="5" spans="3:6" ht="29.25" thickBot="1">
      <c r="C5" s="132" t="s">
        <v>0</v>
      </c>
      <c r="D5" s="137" t="s">
        <v>2</v>
      </c>
      <c r="E5" s="132" t="s">
        <v>1</v>
      </c>
      <c r="F5" s="138" t="s">
        <v>23</v>
      </c>
    </row>
    <row r="6" spans="3:6" ht="15" thickBot="1">
      <c r="C6" s="139" t="s">
        <v>55</v>
      </c>
      <c r="D6" s="140" t="s">
        <v>10</v>
      </c>
      <c r="E6" s="141">
        <v>2</v>
      </c>
      <c r="F6" s="142">
        <f>E6</f>
        <v>2</v>
      </c>
    </row>
    <row r="7" spans="3:6" ht="15" thickBot="1">
      <c r="C7" s="139" t="s">
        <v>57</v>
      </c>
      <c r="D7" s="140" t="s">
        <v>7</v>
      </c>
      <c r="E7" s="141">
        <v>0.212</v>
      </c>
      <c r="F7" s="142">
        <f>E7</f>
        <v>0.212</v>
      </c>
    </row>
    <row r="8" spans="3:6" ht="14.25">
      <c r="C8" s="143" t="s">
        <v>25</v>
      </c>
      <c r="D8" s="144" t="s">
        <v>7</v>
      </c>
      <c r="E8" s="145">
        <v>448.27600000000007</v>
      </c>
      <c r="F8" s="146">
        <f>E8+E9+E11+E12</f>
        <v>627.5120000000001</v>
      </c>
    </row>
    <row r="9" spans="3:6" ht="12.75">
      <c r="C9" s="147"/>
      <c r="D9" s="148" t="s">
        <v>4</v>
      </c>
      <c r="E9" s="149">
        <v>7.045999999999999</v>
      </c>
      <c r="F9" s="150"/>
    </row>
    <row r="10" spans="3:6" ht="12.75">
      <c r="C10" s="147"/>
      <c r="D10" s="151"/>
      <c r="E10" s="152"/>
      <c r="F10" s="150"/>
    </row>
    <row r="11" spans="3:6" ht="14.25">
      <c r="C11" s="147"/>
      <c r="D11" s="153" t="s">
        <v>19</v>
      </c>
      <c r="E11" s="154">
        <v>3.36</v>
      </c>
      <c r="F11" s="150"/>
    </row>
    <row r="12" spans="3:6" ht="15" thickBot="1">
      <c r="C12" s="155"/>
      <c r="D12" s="156" t="s">
        <v>14</v>
      </c>
      <c r="E12" s="157">
        <v>168.83</v>
      </c>
      <c r="F12" s="158"/>
    </row>
    <row r="13" spans="3:6" ht="14.25">
      <c r="C13" s="143" t="s">
        <v>42</v>
      </c>
      <c r="D13" s="159" t="s">
        <v>4</v>
      </c>
      <c r="E13" s="160">
        <v>10.4</v>
      </c>
      <c r="F13" s="146">
        <f>E13+E14</f>
        <v>11.4</v>
      </c>
    </row>
    <row r="14" spans="3:6" ht="15" thickBot="1">
      <c r="C14" s="155"/>
      <c r="D14" s="156" t="s">
        <v>14</v>
      </c>
      <c r="E14" s="157">
        <v>1</v>
      </c>
      <c r="F14" s="158"/>
    </row>
    <row r="15" spans="3:6" ht="15" thickBot="1">
      <c r="C15" s="139" t="s">
        <v>56</v>
      </c>
      <c r="D15" s="140" t="s">
        <v>7</v>
      </c>
      <c r="E15" s="141">
        <v>0.10600000000000001</v>
      </c>
      <c r="F15" s="142">
        <f>E15</f>
        <v>0.10600000000000001</v>
      </c>
    </row>
    <row r="16" spans="3:6" ht="14.25">
      <c r="C16" s="143" t="s">
        <v>8</v>
      </c>
      <c r="D16" s="159" t="s">
        <v>50</v>
      </c>
      <c r="E16" s="160">
        <v>6.374</v>
      </c>
      <c r="F16" s="146">
        <f>E16+E17+E18+E19+E23+E24+E26</f>
        <v>13785.164799999999</v>
      </c>
    </row>
    <row r="17" spans="3:6" ht="14.25">
      <c r="C17" s="147"/>
      <c r="D17" s="153" t="s">
        <v>52</v>
      </c>
      <c r="E17" s="154">
        <v>241.8</v>
      </c>
      <c r="F17" s="150"/>
    </row>
    <row r="18" spans="3:6" ht="14.25">
      <c r="C18" s="147"/>
      <c r="D18" s="153" t="s">
        <v>53</v>
      </c>
      <c r="E18" s="154">
        <v>72.18</v>
      </c>
      <c r="F18" s="150"/>
    </row>
    <row r="19" spans="3:6" ht="12.75">
      <c r="C19" s="147"/>
      <c r="D19" s="148" t="s">
        <v>4</v>
      </c>
      <c r="E19" s="149">
        <v>818.7928999999999</v>
      </c>
      <c r="F19" s="150"/>
    </row>
    <row r="20" spans="3:6" ht="12.75">
      <c r="C20" s="147"/>
      <c r="D20" s="161"/>
      <c r="E20" s="162"/>
      <c r="F20" s="150"/>
    </row>
    <row r="21" spans="3:6" ht="12.75">
      <c r="C21" s="147"/>
      <c r="D21" s="161"/>
      <c r="E21" s="162"/>
      <c r="F21" s="150"/>
    </row>
    <row r="22" spans="3:6" ht="12.75">
      <c r="C22" s="147"/>
      <c r="D22" s="151"/>
      <c r="E22" s="152"/>
      <c r="F22" s="150"/>
    </row>
    <row r="23" spans="3:6" ht="14.25">
      <c r="C23" s="147"/>
      <c r="D23" s="163" t="s">
        <v>5</v>
      </c>
      <c r="E23" s="164">
        <v>53.68</v>
      </c>
      <c r="F23" s="150"/>
    </row>
    <row r="24" spans="3:6" ht="12.75">
      <c r="C24" s="147"/>
      <c r="D24" s="148" t="s">
        <v>10</v>
      </c>
      <c r="E24" s="149">
        <v>6069.5979</v>
      </c>
      <c r="F24" s="150"/>
    </row>
    <row r="25" spans="3:6" ht="12.75">
      <c r="C25" s="147"/>
      <c r="D25" s="151"/>
      <c r="E25" s="152"/>
      <c r="F25" s="150"/>
    </row>
    <row r="26" spans="3:6" ht="15" thickBot="1">
      <c r="C26" s="155"/>
      <c r="D26" s="156" t="s">
        <v>19</v>
      </c>
      <c r="E26" s="157">
        <v>6522.74</v>
      </c>
      <c r="F26" s="158"/>
    </row>
    <row r="27" spans="3:6" ht="14.25">
      <c r="C27" s="143" t="s">
        <v>13</v>
      </c>
      <c r="D27" s="159" t="s">
        <v>5</v>
      </c>
      <c r="E27" s="160">
        <v>0.4361</v>
      </c>
      <c r="F27" s="146">
        <f>E27+E28</f>
        <v>0.8161</v>
      </c>
    </row>
    <row r="28" spans="3:6" ht="15" thickBot="1">
      <c r="C28" s="155"/>
      <c r="D28" s="156" t="s">
        <v>14</v>
      </c>
      <c r="E28" s="157">
        <v>0.38</v>
      </c>
      <c r="F28" s="158"/>
    </row>
    <row r="29" spans="3:6" ht="14.25">
      <c r="C29" s="143" t="s">
        <v>18</v>
      </c>
      <c r="D29" s="159" t="s">
        <v>50</v>
      </c>
      <c r="E29" s="160">
        <v>0.85</v>
      </c>
      <c r="F29" s="146">
        <f>SUM(E29:E32)</f>
        <v>165.55180000000001</v>
      </c>
    </row>
    <row r="30" spans="3:6" ht="14.25">
      <c r="C30" s="147"/>
      <c r="D30" s="153" t="s">
        <v>4</v>
      </c>
      <c r="E30" s="154">
        <v>58.7</v>
      </c>
      <c r="F30" s="150"/>
    </row>
    <row r="31" spans="3:6" ht="14.25">
      <c r="C31" s="147"/>
      <c r="D31" s="163" t="s">
        <v>5</v>
      </c>
      <c r="E31" s="165">
        <v>4.86</v>
      </c>
      <c r="F31" s="150"/>
    </row>
    <row r="32" spans="3:6" ht="15" thickBot="1">
      <c r="C32" s="147"/>
      <c r="D32" s="163" t="s">
        <v>10</v>
      </c>
      <c r="E32" s="164">
        <v>101.1418</v>
      </c>
      <c r="F32" s="150"/>
    </row>
    <row r="33" spans="3:6" ht="15" thickBot="1">
      <c r="C33" s="139" t="s">
        <v>6</v>
      </c>
      <c r="D33" s="140" t="s">
        <v>5</v>
      </c>
      <c r="E33" s="141">
        <v>0.1</v>
      </c>
      <c r="F33" s="142">
        <f>E33</f>
        <v>0.1</v>
      </c>
    </row>
    <row r="34" spans="3:6" ht="15" thickBot="1">
      <c r="C34" s="166" t="s">
        <v>43</v>
      </c>
      <c r="D34" s="167" t="s">
        <v>4</v>
      </c>
      <c r="E34" s="168">
        <v>2</v>
      </c>
      <c r="F34" s="169">
        <f>E34</f>
        <v>2</v>
      </c>
    </row>
    <row r="35" spans="3:6" ht="15" thickBot="1">
      <c r="C35" s="139" t="s">
        <v>49</v>
      </c>
      <c r="D35" s="140" t="s">
        <v>4</v>
      </c>
      <c r="E35" s="140">
        <v>1</v>
      </c>
      <c r="F35" s="170">
        <v>1</v>
      </c>
    </row>
    <row r="36" spans="3:6" ht="15" thickBot="1">
      <c r="C36" s="171" t="s">
        <v>46</v>
      </c>
      <c r="D36" s="172"/>
      <c r="E36" s="173"/>
      <c r="F36" s="219">
        <f>SUM(F6:F35)</f>
        <v>14595.862699999998</v>
      </c>
    </row>
  </sheetData>
  <sheetProtection/>
  <mergeCells count="17">
    <mergeCell ref="C27:C28"/>
    <mergeCell ref="F27:F28"/>
    <mergeCell ref="C29:C32"/>
    <mergeCell ref="F29:F32"/>
    <mergeCell ref="C36:E36"/>
    <mergeCell ref="C16:C26"/>
    <mergeCell ref="F16:F26"/>
    <mergeCell ref="D19:D22"/>
    <mergeCell ref="E19:E22"/>
    <mergeCell ref="D24:D25"/>
    <mergeCell ref="E24:E25"/>
    <mergeCell ref="C8:C12"/>
    <mergeCell ref="F8:F12"/>
    <mergeCell ref="D9:D10"/>
    <mergeCell ref="E9:E10"/>
    <mergeCell ref="C13:C14"/>
    <mergeCell ref="F13:F1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F33"/>
  <sheetViews>
    <sheetView zoomScalePageLayoutView="0" workbookViewId="0" topLeftCell="A13">
      <selection activeCell="C33" sqref="C33:F33"/>
    </sheetView>
  </sheetViews>
  <sheetFormatPr defaultColWidth="11.421875" defaultRowHeight="12.75"/>
  <cols>
    <col min="3" max="3" width="17.00390625" style="0" customWidth="1"/>
    <col min="5" max="5" width="17.140625" style="0" customWidth="1"/>
    <col min="6" max="6" width="16.8515625" style="0" customWidth="1"/>
  </cols>
  <sheetData>
    <row r="2" ht="21">
      <c r="C2" s="35" t="s">
        <v>37</v>
      </c>
    </row>
    <row r="3" ht="21">
      <c r="C3" s="35" t="s">
        <v>67</v>
      </c>
    </row>
    <row r="4" ht="13.5" thickBot="1"/>
    <row r="5" spans="3:6" ht="29.25" thickBot="1">
      <c r="C5" s="227" t="s">
        <v>0</v>
      </c>
      <c r="D5" s="132" t="s">
        <v>2</v>
      </c>
      <c r="E5" s="138" t="s">
        <v>1</v>
      </c>
      <c r="F5" s="138" t="s">
        <v>23</v>
      </c>
    </row>
    <row r="6" spans="3:6" ht="15" thickBot="1">
      <c r="C6" s="228" t="s">
        <v>55</v>
      </c>
      <c r="D6" s="239" t="s">
        <v>58</v>
      </c>
      <c r="E6" s="232">
        <v>12</v>
      </c>
      <c r="F6" s="222">
        <f>E6</f>
        <v>12</v>
      </c>
    </row>
    <row r="7" spans="3:6" ht="29.25" thickBot="1">
      <c r="C7" s="228" t="s">
        <v>57</v>
      </c>
      <c r="D7" s="239" t="s">
        <v>59</v>
      </c>
      <c r="E7" s="232">
        <v>0.82</v>
      </c>
      <c r="F7" s="222">
        <f>E7</f>
        <v>0.82</v>
      </c>
    </row>
    <row r="8" spans="3:6" ht="14.25">
      <c r="C8" s="229" t="s">
        <v>25</v>
      </c>
      <c r="D8" s="240" t="s">
        <v>59</v>
      </c>
      <c r="E8" s="233">
        <v>365.17</v>
      </c>
      <c r="F8" s="223">
        <f>SUM(E8:E12)</f>
        <v>444.76000000000005</v>
      </c>
    </row>
    <row r="9" spans="3:6" ht="14.25">
      <c r="C9" s="230"/>
      <c r="D9" s="241" t="s">
        <v>60</v>
      </c>
      <c r="E9" s="234">
        <v>8.16</v>
      </c>
      <c r="F9" s="224"/>
    </row>
    <row r="10" spans="3:6" ht="14.25">
      <c r="C10" s="230"/>
      <c r="D10" s="241" t="s">
        <v>61</v>
      </c>
      <c r="E10" s="234">
        <v>5.9</v>
      </c>
      <c r="F10" s="224"/>
    </row>
    <row r="11" spans="3:6" ht="14.25">
      <c r="C11" s="230"/>
      <c r="D11" s="241" t="s">
        <v>58</v>
      </c>
      <c r="E11" s="234">
        <v>1.3</v>
      </c>
      <c r="F11" s="224"/>
    </row>
    <row r="12" spans="3:6" ht="15" thickBot="1">
      <c r="C12" s="231"/>
      <c r="D12" s="242" t="s">
        <v>62</v>
      </c>
      <c r="E12" s="235">
        <v>64.23</v>
      </c>
      <c r="F12" s="225"/>
    </row>
    <row r="13" spans="3:6" ht="14.25">
      <c r="C13" s="229" t="s">
        <v>42</v>
      </c>
      <c r="D13" s="240" t="s">
        <v>60</v>
      </c>
      <c r="E13" s="233">
        <v>10</v>
      </c>
      <c r="F13" s="223">
        <f>SUM(E13:E15)</f>
        <v>143.6</v>
      </c>
    </row>
    <row r="14" spans="3:6" ht="14.25">
      <c r="C14" s="230"/>
      <c r="D14" s="241" t="s">
        <v>61</v>
      </c>
      <c r="E14" s="234">
        <v>15.9</v>
      </c>
      <c r="F14" s="224"/>
    </row>
    <row r="15" spans="3:6" ht="15" thickBot="1">
      <c r="C15" s="231"/>
      <c r="D15" s="241" t="s">
        <v>62</v>
      </c>
      <c r="E15" s="236">
        <v>117.7</v>
      </c>
      <c r="F15" s="225"/>
    </row>
    <row r="16" spans="3:6" ht="14.25">
      <c r="C16" s="229" t="s">
        <v>8</v>
      </c>
      <c r="D16" s="240" t="s">
        <v>63</v>
      </c>
      <c r="E16" s="233">
        <v>7.29</v>
      </c>
      <c r="F16" s="223">
        <f>SUM(E16:E20)</f>
        <v>17981.550000000003</v>
      </c>
    </row>
    <row r="17" spans="3:6" ht="14.25">
      <c r="C17" s="230"/>
      <c r="D17" s="241" t="s">
        <v>60</v>
      </c>
      <c r="E17" s="237">
        <v>1033.53</v>
      </c>
      <c r="F17" s="224"/>
    </row>
    <row r="18" spans="3:6" ht="14.25">
      <c r="C18" s="230"/>
      <c r="D18" s="241" t="s">
        <v>64</v>
      </c>
      <c r="E18" s="234">
        <v>75.94</v>
      </c>
      <c r="F18" s="224"/>
    </row>
    <row r="19" spans="3:6" ht="14.25">
      <c r="C19" s="230"/>
      <c r="D19" s="241" t="s">
        <v>58</v>
      </c>
      <c r="E19" s="237">
        <v>7797.67</v>
      </c>
      <c r="F19" s="224"/>
    </row>
    <row r="20" spans="3:6" ht="15" thickBot="1">
      <c r="C20" s="231"/>
      <c r="D20" s="243" t="s">
        <v>61</v>
      </c>
      <c r="E20" s="238">
        <v>9067.12</v>
      </c>
      <c r="F20" s="225"/>
    </row>
    <row r="21" spans="3:6" ht="14.25">
      <c r="C21" s="229" t="s">
        <v>13</v>
      </c>
      <c r="D21" s="240" t="s">
        <v>64</v>
      </c>
      <c r="E21" s="233">
        <v>0.27</v>
      </c>
      <c r="F21" s="223">
        <f>E21+E22</f>
        <v>0.52</v>
      </c>
    </row>
    <row r="22" spans="3:6" ht="15" thickBot="1">
      <c r="C22" s="231"/>
      <c r="D22" s="242" t="s">
        <v>62</v>
      </c>
      <c r="E22" s="235">
        <v>0.25</v>
      </c>
      <c r="F22" s="225"/>
    </row>
    <row r="23" spans="3:6" ht="14.25">
      <c r="C23" s="229" t="s">
        <v>18</v>
      </c>
      <c r="D23" s="240" t="s">
        <v>63</v>
      </c>
      <c r="E23" s="233">
        <v>1.08</v>
      </c>
      <c r="F23" s="223">
        <f>SUM(E23:E26)</f>
        <v>249.59</v>
      </c>
    </row>
    <row r="24" spans="3:6" ht="14.25">
      <c r="C24" s="230"/>
      <c r="D24" s="241" t="s">
        <v>60</v>
      </c>
      <c r="E24" s="236">
        <v>58.99</v>
      </c>
      <c r="F24" s="224"/>
    </row>
    <row r="25" spans="3:6" ht="14.25">
      <c r="C25" s="230"/>
      <c r="D25" s="241" t="s">
        <v>5</v>
      </c>
      <c r="E25" s="234">
        <v>5.28</v>
      </c>
      <c r="F25" s="224"/>
    </row>
    <row r="26" spans="3:6" ht="15" thickBot="1">
      <c r="C26" s="231"/>
      <c r="D26" s="242" t="s">
        <v>58</v>
      </c>
      <c r="E26" s="235">
        <v>184.24</v>
      </c>
      <c r="F26" s="225"/>
    </row>
    <row r="27" spans="3:6" ht="15" thickBot="1">
      <c r="C27" s="228" t="s">
        <v>6</v>
      </c>
      <c r="D27" s="239" t="s">
        <v>64</v>
      </c>
      <c r="E27" s="232">
        <v>0.1</v>
      </c>
      <c r="F27" s="222">
        <f>E27</f>
        <v>0.1</v>
      </c>
    </row>
    <row r="28" spans="3:6" ht="14.25">
      <c r="C28" s="229" t="s">
        <v>66</v>
      </c>
      <c r="D28" s="240" t="s">
        <v>60</v>
      </c>
      <c r="E28" s="233">
        <v>0.08</v>
      </c>
      <c r="F28" s="223">
        <f>SUM(E28:E30)</f>
        <v>0.21000000000000002</v>
      </c>
    </row>
    <row r="29" spans="3:6" ht="14.25">
      <c r="C29" s="230"/>
      <c r="D29" s="241" t="s">
        <v>62</v>
      </c>
      <c r="E29" s="234">
        <v>0.08</v>
      </c>
      <c r="F29" s="224"/>
    </row>
    <row r="30" spans="3:6" ht="15" thickBot="1">
      <c r="C30" s="231"/>
      <c r="D30" s="242" t="s">
        <v>59</v>
      </c>
      <c r="E30" s="235">
        <v>0.05</v>
      </c>
      <c r="F30" s="225"/>
    </row>
    <row r="31" spans="3:6" ht="15" thickBot="1">
      <c r="C31" s="228" t="s">
        <v>43</v>
      </c>
      <c r="D31" s="239" t="s">
        <v>58</v>
      </c>
      <c r="E31" s="232">
        <v>4.28</v>
      </c>
      <c r="F31" s="222">
        <f>E31</f>
        <v>4.28</v>
      </c>
    </row>
    <row r="32" spans="3:6" ht="15" thickBot="1">
      <c r="C32" s="228" t="s">
        <v>49</v>
      </c>
      <c r="D32" s="239" t="s">
        <v>60</v>
      </c>
      <c r="E32" s="232">
        <v>1</v>
      </c>
      <c r="F32" s="222">
        <f>E32</f>
        <v>1</v>
      </c>
    </row>
    <row r="33" spans="3:6" ht="15" thickBot="1">
      <c r="C33" s="220" t="s">
        <v>65</v>
      </c>
      <c r="D33" s="221"/>
      <c r="E33" s="221"/>
      <c r="F33" s="226">
        <f>SUM(F6:F32)</f>
        <v>18838.43</v>
      </c>
    </row>
  </sheetData>
  <sheetProtection/>
  <mergeCells count="13">
    <mergeCell ref="C33:E33"/>
    <mergeCell ref="C21:C22"/>
    <mergeCell ref="F21:F22"/>
    <mergeCell ref="C23:C26"/>
    <mergeCell ref="F23:F26"/>
    <mergeCell ref="C28:C30"/>
    <mergeCell ref="F28:F30"/>
    <mergeCell ref="C8:C12"/>
    <mergeCell ref="F8:F12"/>
    <mergeCell ref="C13:C15"/>
    <mergeCell ref="F13:F15"/>
    <mergeCell ref="C16:C20"/>
    <mergeCell ref="F16:F20"/>
  </mergeCells>
  <printOptions/>
  <pageMargins left="0.7" right="0.7" top="0.75" bottom="0.75" header="0.3" footer="0.3"/>
  <pageSetup orientation="portrait" paperSize="9"/>
  <ignoredErrors>
    <ignoredError sqref="F8" formulaRang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F30"/>
  <sheetViews>
    <sheetView zoomScalePageLayoutView="0" workbookViewId="0" topLeftCell="A16">
      <selection activeCell="G31" sqref="G31"/>
    </sheetView>
  </sheetViews>
  <sheetFormatPr defaultColWidth="11.421875" defaultRowHeight="12.75"/>
  <cols>
    <col min="3" max="3" width="19.00390625" style="0" customWidth="1"/>
    <col min="4" max="4" width="21.7109375" style="0" customWidth="1"/>
    <col min="5" max="5" width="17.421875" style="0" customWidth="1"/>
    <col min="6" max="6" width="16.57421875" style="0" customWidth="1"/>
  </cols>
  <sheetData>
    <row r="2" ht="21">
      <c r="C2" s="35" t="s">
        <v>37</v>
      </c>
    </row>
    <row r="3" ht="21">
      <c r="C3" s="35" t="s">
        <v>69</v>
      </c>
    </row>
    <row r="4" ht="13.5" thickBot="1"/>
    <row r="5" spans="3:6" ht="29.25" thickBot="1">
      <c r="C5" s="132" t="s">
        <v>0</v>
      </c>
      <c r="D5" s="137" t="s">
        <v>2</v>
      </c>
      <c r="E5" s="132" t="s">
        <v>1</v>
      </c>
      <c r="F5" s="138" t="s">
        <v>23</v>
      </c>
    </row>
    <row r="6" spans="3:6" ht="15" thickBot="1">
      <c r="C6" s="244" t="s">
        <v>66</v>
      </c>
      <c r="D6" s="268" t="s">
        <v>73</v>
      </c>
      <c r="E6" s="251">
        <v>0.05</v>
      </c>
      <c r="F6" s="248">
        <v>0.21</v>
      </c>
    </row>
    <row r="7" spans="3:6" ht="15" thickBot="1">
      <c r="C7" s="245"/>
      <c r="D7" s="247" t="s">
        <v>72</v>
      </c>
      <c r="E7" s="252">
        <v>0.08</v>
      </c>
      <c r="F7" s="249"/>
    </row>
    <row r="8" spans="3:6" ht="15" thickBot="1">
      <c r="C8" s="255"/>
      <c r="D8" s="264" t="s">
        <v>71</v>
      </c>
      <c r="E8" s="257">
        <v>0.08</v>
      </c>
      <c r="F8" s="270"/>
    </row>
    <row r="9" spans="3:6" ht="15" thickBot="1">
      <c r="C9" s="263" t="s">
        <v>55</v>
      </c>
      <c r="D9" s="247" t="s">
        <v>80</v>
      </c>
      <c r="E9" s="275">
        <v>12.03</v>
      </c>
      <c r="F9" s="276">
        <v>12.03</v>
      </c>
    </row>
    <row r="10" spans="3:6" ht="15" thickBot="1">
      <c r="C10" s="267"/>
      <c r="D10" s="264" t="s">
        <v>71</v>
      </c>
      <c r="E10" s="277"/>
      <c r="F10" s="278"/>
    </row>
    <row r="11" spans="3:6" ht="15" thickBot="1">
      <c r="C11" s="271" t="s">
        <v>42</v>
      </c>
      <c r="D11" s="264" t="s">
        <v>71</v>
      </c>
      <c r="E11" s="273">
        <v>35.05</v>
      </c>
      <c r="F11" s="274">
        <v>35.05</v>
      </c>
    </row>
    <row r="12" spans="3:6" ht="14.25">
      <c r="C12" s="263" t="s">
        <v>8</v>
      </c>
      <c r="D12" s="246" t="s">
        <v>74</v>
      </c>
      <c r="E12" s="265">
        <v>8.27</v>
      </c>
      <c r="F12" s="266">
        <v>21830.74</v>
      </c>
    </row>
    <row r="13" spans="3:6" ht="14.25">
      <c r="C13" s="245"/>
      <c r="D13" s="247" t="s">
        <v>68</v>
      </c>
      <c r="E13" s="252">
        <v>3.06</v>
      </c>
      <c r="F13" s="250"/>
    </row>
    <row r="14" spans="3:6" ht="14.25">
      <c r="C14" s="245"/>
      <c r="D14" s="247" t="s">
        <v>76</v>
      </c>
      <c r="E14" s="253">
        <v>11172.65</v>
      </c>
      <c r="F14" s="250"/>
    </row>
    <row r="15" spans="3:6" ht="14.25">
      <c r="C15" s="245"/>
      <c r="D15" s="247" t="s">
        <v>80</v>
      </c>
      <c r="E15" s="253">
        <v>8102.57</v>
      </c>
      <c r="F15" s="250"/>
    </row>
    <row r="16" spans="3:6" ht="15" thickBot="1">
      <c r="C16" s="245"/>
      <c r="D16" s="247" t="s">
        <v>77</v>
      </c>
      <c r="E16" s="252">
        <v>0.04</v>
      </c>
      <c r="F16" s="250"/>
    </row>
    <row r="17" spans="3:6" ht="14.25">
      <c r="C17" s="245"/>
      <c r="D17" s="264" t="s">
        <v>71</v>
      </c>
      <c r="E17" s="253">
        <v>2264.99</v>
      </c>
      <c r="F17" s="250"/>
    </row>
    <row r="18" spans="3:6" ht="15" thickBot="1">
      <c r="C18" s="267"/>
      <c r="D18" s="247" t="s">
        <v>79</v>
      </c>
      <c r="E18" s="254">
        <v>279.17</v>
      </c>
      <c r="F18" s="269"/>
    </row>
    <row r="19" spans="3:6" ht="14.25">
      <c r="C19" s="244" t="s">
        <v>25</v>
      </c>
      <c r="D19" s="247" t="s">
        <v>72</v>
      </c>
      <c r="E19" s="251">
        <v>528.2</v>
      </c>
      <c r="F19" s="262">
        <v>1188.2</v>
      </c>
    </row>
    <row r="20" spans="3:6" ht="15" thickBot="1">
      <c r="C20" s="245"/>
      <c r="D20" s="268" t="s">
        <v>73</v>
      </c>
      <c r="E20" s="252">
        <v>640.14</v>
      </c>
      <c r="F20" s="250"/>
    </row>
    <row r="21" spans="3:6" ht="15" thickBot="1">
      <c r="C21" s="245"/>
      <c r="D21" s="247" t="s">
        <v>80</v>
      </c>
      <c r="E21" s="252">
        <v>6.36</v>
      </c>
      <c r="F21" s="250"/>
    </row>
    <row r="22" spans="3:6" ht="15" thickBot="1">
      <c r="C22" s="255"/>
      <c r="D22" s="264" t="s">
        <v>71</v>
      </c>
      <c r="E22" s="257">
        <v>13.5</v>
      </c>
      <c r="F22" s="258"/>
    </row>
    <row r="23" spans="3:6" ht="15" thickBot="1">
      <c r="C23" s="259" t="s">
        <v>13</v>
      </c>
      <c r="D23" s="247" t="s">
        <v>72</v>
      </c>
      <c r="E23" s="222">
        <v>0.03</v>
      </c>
      <c r="F23" s="261">
        <v>0.03</v>
      </c>
    </row>
    <row r="24" spans="3:6" ht="14.25">
      <c r="C24" s="244" t="s">
        <v>18</v>
      </c>
      <c r="D24" s="246" t="s">
        <v>74</v>
      </c>
      <c r="E24" s="251">
        <v>1.18</v>
      </c>
      <c r="F24" s="262">
        <v>1397.78</v>
      </c>
    </row>
    <row r="25" spans="3:6" ht="14.25">
      <c r="C25" s="245"/>
      <c r="D25" s="247" t="s">
        <v>76</v>
      </c>
      <c r="E25" s="252">
        <v>783.67</v>
      </c>
      <c r="F25" s="250"/>
    </row>
    <row r="26" spans="3:6" ht="15" thickBot="1">
      <c r="C26" s="245"/>
      <c r="D26" s="247" t="s">
        <v>80</v>
      </c>
      <c r="E26" s="252">
        <v>443.08</v>
      </c>
      <c r="F26" s="250"/>
    </row>
    <row r="27" spans="3:6" ht="14.25">
      <c r="C27" s="245"/>
      <c r="D27" s="264" t="s">
        <v>71</v>
      </c>
      <c r="E27" s="252">
        <v>156.02</v>
      </c>
      <c r="F27" s="250"/>
    </row>
    <row r="28" spans="3:6" ht="15" thickBot="1">
      <c r="C28" s="255"/>
      <c r="D28" s="247" t="s">
        <v>79</v>
      </c>
      <c r="E28" s="257">
        <v>13.84</v>
      </c>
      <c r="F28" s="258"/>
    </row>
    <row r="29" spans="3:6" ht="15" thickBot="1">
      <c r="C29" s="259" t="s">
        <v>6</v>
      </c>
      <c r="D29" s="247" t="s">
        <v>79</v>
      </c>
      <c r="E29" s="222">
        <v>0.1</v>
      </c>
      <c r="F29" s="261">
        <v>0.1</v>
      </c>
    </row>
    <row r="30" spans="3:6" ht="15" customHeight="1" thickBot="1">
      <c r="C30" s="220" t="s">
        <v>65</v>
      </c>
      <c r="D30" s="221"/>
      <c r="E30" s="221"/>
      <c r="F30" s="226">
        <f>SUM(F6:F29)</f>
        <v>24464.14</v>
      </c>
    </row>
  </sheetData>
  <sheetProtection/>
  <mergeCells count="12">
    <mergeCell ref="C19:C22"/>
    <mergeCell ref="F19:F22"/>
    <mergeCell ref="C24:C28"/>
    <mergeCell ref="F24:F28"/>
    <mergeCell ref="C30:E30"/>
    <mergeCell ref="C6:C8"/>
    <mergeCell ref="F6:F8"/>
    <mergeCell ref="C9:C10"/>
    <mergeCell ref="E9:E10"/>
    <mergeCell ref="F9:F10"/>
    <mergeCell ref="C12:C18"/>
    <mergeCell ref="F12:F18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F39"/>
  <sheetViews>
    <sheetView zoomScalePageLayoutView="0" workbookViewId="0" topLeftCell="A2">
      <selection activeCell="D8" sqref="D8"/>
    </sheetView>
  </sheetViews>
  <sheetFormatPr defaultColWidth="11.421875" defaultRowHeight="12.75"/>
  <cols>
    <col min="3" max="3" width="16.421875" style="0" customWidth="1"/>
    <col min="4" max="4" width="15.8515625" style="0" customWidth="1"/>
    <col min="5" max="5" width="13.421875" style="0" customWidth="1"/>
    <col min="6" max="6" width="16.28125" style="0" customWidth="1"/>
  </cols>
  <sheetData>
    <row r="2" ht="21">
      <c r="C2" s="35" t="s">
        <v>37</v>
      </c>
    </row>
    <row r="3" ht="21">
      <c r="C3" s="35" t="s">
        <v>70</v>
      </c>
    </row>
    <row r="4" ht="13.5" thickBot="1"/>
    <row r="5" spans="3:6" ht="29.25" thickBot="1">
      <c r="C5" s="279" t="s">
        <v>0</v>
      </c>
      <c r="D5" s="280" t="s">
        <v>2</v>
      </c>
      <c r="E5" s="279" t="s">
        <v>1</v>
      </c>
      <c r="F5" s="281" t="s">
        <v>23</v>
      </c>
    </row>
    <row r="6" spans="3:6" ht="14.25">
      <c r="C6" s="263" t="s">
        <v>66</v>
      </c>
      <c r="D6" s="264" t="s">
        <v>71</v>
      </c>
      <c r="E6" s="265">
        <v>0.0816</v>
      </c>
      <c r="F6" s="276">
        <v>0.2132</v>
      </c>
    </row>
    <row r="7" spans="3:6" ht="14.25">
      <c r="C7" s="245"/>
      <c r="D7" s="247" t="s">
        <v>72</v>
      </c>
      <c r="E7" s="252">
        <v>0.0816</v>
      </c>
      <c r="F7" s="249"/>
    </row>
    <row r="8" spans="3:6" ht="15" thickBot="1">
      <c r="C8" s="267"/>
      <c r="D8" s="268" t="s">
        <v>73</v>
      </c>
      <c r="E8" s="254">
        <v>0.05</v>
      </c>
      <c r="F8" s="278"/>
    </row>
    <row r="9" spans="3:6" ht="28.5">
      <c r="C9" s="244" t="s">
        <v>82</v>
      </c>
      <c r="D9" s="246" t="s">
        <v>74</v>
      </c>
      <c r="E9" s="251">
        <v>0.03</v>
      </c>
      <c r="F9" s="262">
        <v>4011.614</v>
      </c>
    </row>
    <row r="10" spans="3:6" ht="14.25">
      <c r="C10" s="245"/>
      <c r="D10" s="247" t="s">
        <v>71</v>
      </c>
      <c r="E10" s="252">
        <v>80.114</v>
      </c>
      <c r="F10" s="250"/>
    </row>
    <row r="11" spans="3:6" ht="14.25">
      <c r="C11" s="245"/>
      <c r="D11" s="247" t="s">
        <v>75</v>
      </c>
      <c r="E11" s="252">
        <v>5.52</v>
      </c>
      <c r="F11" s="250"/>
    </row>
    <row r="12" spans="3:6" ht="14.25">
      <c r="C12" s="245"/>
      <c r="D12" s="247" t="s">
        <v>76</v>
      </c>
      <c r="E12" s="252">
        <v>244.9</v>
      </c>
      <c r="F12" s="250"/>
    </row>
    <row r="13" spans="3:6" ht="14.25">
      <c r="C13" s="245"/>
      <c r="D13" s="247" t="s">
        <v>72</v>
      </c>
      <c r="E13" s="252">
        <v>698.3</v>
      </c>
      <c r="F13" s="250"/>
    </row>
    <row r="14" spans="3:6" ht="14.25">
      <c r="C14" s="245"/>
      <c r="D14" s="247" t="s">
        <v>73</v>
      </c>
      <c r="E14" s="253">
        <v>2174.25</v>
      </c>
      <c r="F14" s="250"/>
    </row>
    <row r="15" spans="3:6" ht="14.25">
      <c r="C15" s="245"/>
      <c r="D15" s="247" t="s">
        <v>77</v>
      </c>
      <c r="E15" s="252">
        <v>758.5</v>
      </c>
      <c r="F15" s="250"/>
    </row>
    <row r="16" spans="3:6" ht="15" thickBot="1">
      <c r="C16" s="255"/>
      <c r="D16" s="256" t="s">
        <v>78</v>
      </c>
      <c r="E16" s="257">
        <v>50</v>
      </c>
      <c r="F16" s="258"/>
    </row>
    <row r="17" spans="3:6" ht="15" thickBot="1">
      <c r="C17" s="259" t="s">
        <v>42</v>
      </c>
      <c r="D17" s="260" t="s">
        <v>71</v>
      </c>
      <c r="E17" s="222">
        <v>65</v>
      </c>
      <c r="F17" s="261">
        <v>65</v>
      </c>
    </row>
    <row r="18" spans="3:6" ht="15" thickBot="1">
      <c r="C18" s="271" t="s">
        <v>83</v>
      </c>
      <c r="D18" s="272" t="s">
        <v>73</v>
      </c>
      <c r="E18" s="273">
        <v>0.7</v>
      </c>
      <c r="F18" s="274">
        <v>0.7</v>
      </c>
    </row>
    <row r="19" spans="3:6" ht="28.5">
      <c r="C19" s="263" t="s">
        <v>8</v>
      </c>
      <c r="D19" s="264" t="s">
        <v>74</v>
      </c>
      <c r="E19" s="265">
        <v>52.4</v>
      </c>
      <c r="F19" s="266">
        <v>20977.207</v>
      </c>
    </row>
    <row r="20" spans="3:6" ht="14.25">
      <c r="C20" s="245"/>
      <c r="D20" s="247" t="s">
        <v>79</v>
      </c>
      <c r="E20" s="252">
        <v>249.061</v>
      </c>
      <c r="F20" s="250"/>
    </row>
    <row r="21" spans="3:6" ht="14.25">
      <c r="C21" s="245"/>
      <c r="D21" s="247" t="s">
        <v>71</v>
      </c>
      <c r="E21" s="253">
        <v>2208.776</v>
      </c>
      <c r="F21" s="250"/>
    </row>
    <row r="22" spans="3:6" ht="14.25">
      <c r="C22" s="245"/>
      <c r="D22" s="247" t="s">
        <v>76</v>
      </c>
      <c r="E22" s="253">
        <v>12138.93</v>
      </c>
      <c r="F22" s="250"/>
    </row>
    <row r="23" spans="3:6" ht="14.25">
      <c r="C23" s="245"/>
      <c r="D23" s="247" t="s">
        <v>80</v>
      </c>
      <c r="E23" s="253">
        <v>6317.22</v>
      </c>
      <c r="F23" s="250"/>
    </row>
    <row r="24" spans="3:6" ht="14.25">
      <c r="C24" s="245"/>
      <c r="D24" s="247" t="s">
        <v>73</v>
      </c>
      <c r="E24" s="252">
        <v>1</v>
      </c>
      <c r="F24" s="250"/>
    </row>
    <row r="25" spans="3:6" ht="14.25">
      <c r="C25" s="245"/>
      <c r="D25" s="247" t="s">
        <v>72</v>
      </c>
      <c r="E25" s="252">
        <v>9.52</v>
      </c>
      <c r="F25" s="250"/>
    </row>
    <row r="26" spans="3:6" ht="15" thickBot="1">
      <c r="C26" s="267"/>
      <c r="D26" s="268" t="s">
        <v>77</v>
      </c>
      <c r="E26" s="254">
        <v>0.3</v>
      </c>
      <c r="F26" s="269"/>
    </row>
    <row r="27" spans="3:6" ht="29.25" thickBot="1">
      <c r="C27" s="271" t="s">
        <v>13</v>
      </c>
      <c r="D27" s="272" t="s">
        <v>72</v>
      </c>
      <c r="E27" s="273">
        <v>1.712</v>
      </c>
      <c r="F27" s="274">
        <v>1.712</v>
      </c>
    </row>
    <row r="28" spans="3:6" ht="28.5">
      <c r="C28" s="263" t="s">
        <v>18</v>
      </c>
      <c r="D28" s="264" t="s">
        <v>74</v>
      </c>
      <c r="E28" s="265">
        <v>0.48</v>
      </c>
      <c r="F28" s="266">
        <v>5389.075</v>
      </c>
    </row>
    <row r="29" spans="3:6" ht="14.25">
      <c r="C29" s="245"/>
      <c r="D29" s="247" t="s">
        <v>81</v>
      </c>
      <c r="E29" s="252">
        <v>156.2</v>
      </c>
      <c r="F29" s="250"/>
    </row>
    <row r="30" spans="3:6" ht="14.25">
      <c r="C30" s="245"/>
      <c r="D30" s="247" t="s">
        <v>79</v>
      </c>
      <c r="E30" s="252">
        <v>288.805</v>
      </c>
      <c r="F30" s="250"/>
    </row>
    <row r="31" spans="3:6" ht="14.25">
      <c r="C31" s="245"/>
      <c r="D31" s="247" t="s">
        <v>71</v>
      </c>
      <c r="E31" s="252">
        <v>593.92</v>
      </c>
      <c r="F31" s="250"/>
    </row>
    <row r="32" spans="3:6" ht="14.25">
      <c r="C32" s="245"/>
      <c r="D32" s="247" t="s">
        <v>80</v>
      </c>
      <c r="E32" s="253">
        <v>1566.15</v>
      </c>
      <c r="F32" s="250"/>
    </row>
    <row r="33" spans="3:6" ht="14.25">
      <c r="C33" s="245"/>
      <c r="D33" s="247" t="s">
        <v>76</v>
      </c>
      <c r="E33" s="253">
        <v>2665.52</v>
      </c>
      <c r="F33" s="250"/>
    </row>
    <row r="34" spans="3:6" ht="14.25">
      <c r="C34" s="245"/>
      <c r="D34" s="247" t="s">
        <v>72</v>
      </c>
      <c r="E34" s="252">
        <v>102</v>
      </c>
      <c r="F34" s="250"/>
    </row>
    <row r="35" spans="3:6" ht="15" thickBot="1">
      <c r="C35" s="267"/>
      <c r="D35" s="268" t="s">
        <v>73</v>
      </c>
      <c r="E35" s="254">
        <v>16</v>
      </c>
      <c r="F35" s="269"/>
    </row>
    <row r="36" spans="3:6" ht="15" thickBot="1">
      <c r="C36" s="271" t="s">
        <v>6</v>
      </c>
      <c r="D36" s="272" t="s">
        <v>79</v>
      </c>
      <c r="E36" s="273">
        <v>0.3</v>
      </c>
      <c r="F36" s="274">
        <v>0.3</v>
      </c>
    </row>
    <row r="37" spans="3:6" ht="15" thickBot="1">
      <c r="C37" s="259" t="s">
        <v>84</v>
      </c>
      <c r="D37" s="260" t="s">
        <v>71</v>
      </c>
      <c r="E37" s="222">
        <v>1</v>
      </c>
      <c r="F37" s="261">
        <v>1</v>
      </c>
    </row>
    <row r="38" spans="3:6" ht="15" thickBot="1">
      <c r="C38" s="271" t="s">
        <v>43</v>
      </c>
      <c r="D38" s="272" t="s">
        <v>71</v>
      </c>
      <c r="E38" s="273">
        <v>0.22</v>
      </c>
      <c r="F38" s="282">
        <v>0.22</v>
      </c>
    </row>
    <row r="39" spans="3:6" ht="15" customHeight="1" thickBot="1">
      <c r="C39" s="220" t="s">
        <v>65</v>
      </c>
      <c r="D39" s="221"/>
      <c r="E39" s="221"/>
      <c r="F39" s="226">
        <f>SUM(F6:F38)</f>
        <v>30447.0412</v>
      </c>
    </row>
  </sheetData>
  <sheetProtection/>
  <mergeCells count="9">
    <mergeCell ref="C28:C35"/>
    <mergeCell ref="F28:F35"/>
    <mergeCell ref="C39:E39"/>
    <mergeCell ref="C6:C8"/>
    <mergeCell ref="F6:F8"/>
    <mergeCell ref="C9:C16"/>
    <mergeCell ref="F9:F16"/>
    <mergeCell ref="C19:C26"/>
    <mergeCell ref="F19:F2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G15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13.140625" style="9" customWidth="1"/>
    <col min="2" max="2" width="9.7109375" style="9" customWidth="1"/>
    <col min="3" max="3" width="3.140625" style="9" customWidth="1"/>
    <col min="4" max="4" width="25.00390625" style="9" bestFit="1" customWidth="1"/>
    <col min="5" max="5" width="9.28125" style="9" bestFit="1" customWidth="1"/>
    <col min="6" max="6" width="13.28125" style="9" customWidth="1"/>
    <col min="7" max="7" width="12.421875" style="9" customWidth="1"/>
    <col min="8" max="16384" width="11.421875" style="9" customWidth="1"/>
  </cols>
  <sheetData>
    <row r="1" ht="14.25"/>
    <row r="2" ht="21">
      <c r="D2" s="35" t="s">
        <v>26</v>
      </c>
    </row>
    <row r="3" ht="21">
      <c r="D3" s="35" t="s">
        <v>28</v>
      </c>
    </row>
    <row r="4" ht="14.25"/>
    <row r="5" ht="14.25"/>
    <row r="6" spans="4:7" ht="28.5">
      <c r="D6" s="37" t="s">
        <v>0</v>
      </c>
      <c r="E6" s="37" t="s">
        <v>2</v>
      </c>
      <c r="F6" s="37" t="s">
        <v>1</v>
      </c>
      <c r="G6" s="36" t="s">
        <v>23</v>
      </c>
    </row>
    <row r="7" spans="4:7" ht="14.25">
      <c r="D7" s="40" t="s">
        <v>25</v>
      </c>
      <c r="E7" s="17" t="s">
        <v>7</v>
      </c>
      <c r="F7" s="17">
        <v>0.35</v>
      </c>
      <c r="G7" s="44">
        <f>F7+F8</f>
        <v>0.7</v>
      </c>
    </row>
    <row r="8" spans="4:7" ht="14.25">
      <c r="D8" s="41"/>
      <c r="E8" s="17" t="s">
        <v>4</v>
      </c>
      <c r="F8" s="17">
        <v>0.35</v>
      </c>
      <c r="G8" s="45"/>
    </row>
    <row r="9" spans="4:7" ht="14.25">
      <c r="D9" s="40" t="s">
        <v>8</v>
      </c>
      <c r="E9" s="17" t="s">
        <v>4</v>
      </c>
      <c r="F9" s="17">
        <f>4+0.6+0.9</f>
        <v>5.5</v>
      </c>
      <c r="G9" s="44">
        <f>F9+F10</f>
        <v>17.64</v>
      </c>
    </row>
    <row r="10" spans="4:7" ht="14.25">
      <c r="D10" s="41"/>
      <c r="E10" s="17" t="s">
        <v>10</v>
      </c>
      <c r="F10" s="17">
        <v>12.14</v>
      </c>
      <c r="G10" s="45"/>
    </row>
    <row r="11" spans="4:7" s="19" customFormat="1" ht="14.25">
      <c r="D11" s="40" t="s">
        <v>11</v>
      </c>
      <c r="E11" s="17" t="s">
        <v>4</v>
      </c>
      <c r="F11" s="17">
        <v>0.2</v>
      </c>
      <c r="G11" s="44">
        <f>F11+F12</f>
        <v>0.4</v>
      </c>
    </row>
    <row r="12" spans="4:7" ht="14.25">
      <c r="D12" s="42"/>
      <c r="E12" s="17" t="s">
        <v>10</v>
      </c>
      <c r="F12" s="17">
        <v>0.2</v>
      </c>
      <c r="G12" s="46"/>
    </row>
    <row r="13" spans="4:7" ht="14.25">
      <c r="D13" s="43" t="s">
        <v>6</v>
      </c>
      <c r="E13" s="17" t="s">
        <v>4</v>
      </c>
      <c r="F13" s="17">
        <v>1</v>
      </c>
      <c r="G13" s="47">
        <f>F13+F14</f>
        <v>1.02</v>
      </c>
    </row>
    <row r="14" spans="4:7" ht="14.25">
      <c r="D14" s="43"/>
      <c r="E14" s="17" t="s">
        <v>5</v>
      </c>
      <c r="F14" s="17">
        <v>0.02</v>
      </c>
      <c r="G14" s="47"/>
    </row>
    <row r="15" spans="4:7" ht="14.25">
      <c r="D15" s="7" t="s">
        <v>24</v>
      </c>
      <c r="E15" s="7"/>
      <c r="F15" s="7"/>
      <c r="G15" s="7">
        <f>G7+G9+G11+G13</f>
        <v>19.759999999999998</v>
      </c>
    </row>
  </sheetData>
  <sheetProtection/>
  <mergeCells count="8">
    <mergeCell ref="D7:D8"/>
    <mergeCell ref="D9:D10"/>
    <mergeCell ref="D11:D12"/>
    <mergeCell ref="D13:D14"/>
    <mergeCell ref="G7:G8"/>
    <mergeCell ref="G9:G10"/>
    <mergeCell ref="G11:G12"/>
    <mergeCell ref="G13:G1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G13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12.28125" style="1" customWidth="1"/>
    <col min="2" max="2" width="10.421875" style="1" customWidth="1"/>
    <col min="3" max="3" width="2.7109375" style="9" customWidth="1"/>
    <col min="4" max="4" width="14.140625" style="1" customWidth="1"/>
    <col min="5" max="5" width="9.28125" style="1" bestFit="1" customWidth="1"/>
    <col min="6" max="6" width="14.00390625" style="1" customWidth="1"/>
    <col min="7" max="7" width="14.140625" style="1" customWidth="1"/>
    <col min="8" max="16384" width="11.421875" style="1" customWidth="1"/>
  </cols>
  <sheetData>
    <row r="1" ht="14.25"/>
    <row r="2" ht="21">
      <c r="D2" s="35" t="s">
        <v>26</v>
      </c>
    </row>
    <row r="3" ht="21">
      <c r="D3" s="35" t="s">
        <v>29</v>
      </c>
    </row>
    <row r="4" ht="14.25"/>
    <row r="5" ht="14.25"/>
    <row r="6" spans="4:7" ht="28.5">
      <c r="D6" s="36" t="s">
        <v>0</v>
      </c>
      <c r="E6" s="36" t="s">
        <v>2</v>
      </c>
      <c r="F6" s="36" t="s">
        <v>1</v>
      </c>
      <c r="G6" s="36" t="s">
        <v>23</v>
      </c>
    </row>
    <row r="7" spans="4:7" ht="14.25">
      <c r="D7" s="48" t="s">
        <v>25</v>
      </c>
      <c r="E7" s="10" t="s">
        <v>7</v>
      </c>
      <c r="F7" s="10">
        <f>1+0.27+1</f>
        <v>2.27</v>
      </c>
      <c r="G7" s="44">
        <f>F7+F8</f>
        <v>4.67</v>
      </c>
    </row>
    <row r="8" spans="4:7" s="8" customFormat="1" ht="14.25">
      <c r="D8" s="49"/>
      <c r="E8" s="10" t="s">
        <v>4</v>
      </c>
      <c r="F8" s="10">
        <v>2.4</v>
      </c>
      <c r="G8" s="45"/>
    </row>
    <row r="9" spans="4:7" ht="14.25">
      <c r="D9" s="10" t="s">
        <v>9</v>
      </c>
      <c r="E9" s="10" t="s">
        <v>4</v>
      </c>
      <c r="F9" s="10">
        <v>0.24</v>
      </c>
      <c r="G9" s="11">
        <f>F9+F10</f>
        <v>0.2525</v>
      </c>
    </row>
    <row r="10" spans="4:7" ht="14.25">
      <c r="D10" s="10" t="s">
        <v>13</v>
      </c>
      <c r="E10" s="10" t="s">
        <v>4</v>
      </c>
      <c r="F10" s="10">
        <v>0.0125</v>
      </c>
      <c r="G10" s="13">
        <f>F10</f>
        <v>0.0125</v>
      </c>
    </row>
    <row r="11" spans="4:7" ht="14.25">
      <c r="D11" s="10" t="s">
        <v>12</v>
      </c>
      <c r="E11" s="10" t="s">
        <v>5</v>
      </c>
      <c r="F11" s="10">
        <v>0.25</v>
      </c>
      <c r="G11" s="11">
        <f>F11+F12</f>
        <v>0.45</v>
      </c>
    </row>
    <row r="12" spans="4:7" ht="14.25">
      <c r="D12" s="10" t="s">
        <v>3</v>
      </c>
      <c r="E12" s="10" t="s">
        <v>4</v>
      </c>
      <c r="F12" s="10">
        <v>0.2</v>
      </c>
      <c r="G12" s="13">
        <f>F12</f>
        <v>0.2</v>
      </c>
    </row>
    <row r="13" spans="4:7" ht="14.25">
      <c r="D13" s="5" t="s">
        <v>24</v>
      </c>
      <c r="E13" s="6"/>
      <c r="F13" s="6"/>
      <c r="G13" s="7">
        <f>SUM(G7:G12)</f>
        <v>5.585000000000001</v>
      </c>
    </row>
  </sheetData>
  <sheetProtection/>
  <mergeCells count="2">
    <mergeCell ref="D7:D8"/>
    <mergeCell ref="G7:G8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G16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14.140625" style="1" customWidth="1"/>
    <col min="2" max="2" width="8.28125" style="1" customWidth="1"/>
    <col min="3" max="3" width="3.7109375" style="1" customWidth="1"/>
    <col min="4" max="4" width="13.00390625" style="1" customWidth="1"/>
    <col min="5" max="5" width="11.421875" style="1" customWidth="1"/>
    <col min="6" max="7" width="13.7109375" style="1" customWidth="1"/>
    <col min="8" max="16384" width="11.421875" style="1" customWidth="1"/>
  </cols>
  <sheetData>
    <row r="1" ht="14.25"/>
    <row r="2" ht="21">
      <c r="D2" s="35" t="s">
        <v>26</v>
      </c>
    </row>
    <row r="3" ht="12.75" customHeight="1">
      <c r="D3" s="35" t="s">
        <v>30</v>
      </c>
    </row>
    <row r="4" ht="12.75" customHeight="1"/>
    <row r="5" ht="12.75" customHeight="1"/>
    <row r="6" spans="4:7" ht="28.5">
      <c r="D6" s="38" t="s">
        <v>0</v>
      </c>
      <c r="E6" s="38" t="s">
        <v>2</v>
      </c>
      <c r="F6" s="38" t="s">
        <v>1</v>
      </c>
      <c r="G6" s="37" t="s">
        <v>23</v>
      </c>
    </row>
    <row r="7" spans="4:7" ht="12.75" customHeight="1">
      <c r="D7" s="48" t="s">
        <v>25</v>
      </c>
      <c r="E7" s="10" t="s">
        <v>7</v>
      </c>
      <c r="F7" s="20">
        <f>1.5+0.03+15</f>
        <v>16.53</v>
      </c>
      <c r="G7" s="51">
        <f>SUM(F7:F11)</f>
        <v>48.83</v>
      </c>
    </row>
    <row r="8" spans="4:7" ht="14.25">
      <c r="D8" s="50"/>
      <c r="E8" s="10" t="s">
        <v>4</v>
      </c>
      <c r="F8" s="20">
        <v>6.1</v>
      </c>
      <c r="G8" s="52"/>
    </row>
    <row r="9" spans="4:7" ht="14.25">
      <c r="D9" s="50"/>
      <c r="E9" s="10" t="s">
        <v>10</v>
      </c>
      <c r="F9" s="20">
        <v>0.2</v>
      </c>
      <c r="G9" s="52"/>
    </row>
    <row r="10" spans="4:7" ht="14.25">
      <c r="D10" s="50"/>
      <c r="E10" s="10" t="s">
        <v>14</v>
      </c>
      <c r="F10" s="20">
        <v>16</v>
      </c>
      <c r="G10" s="52"/>
    </row>
    <row r="11" spans="4:7" s="8" customFormat="1" ht="14.25">
      <c r="D11" s="49"/>
      <c r="E11" s="10" t="s">
        <v>15</v>
      </c>
      <c r="F11" s="20">
        <v>10</v>
      </c>
      <c r="G11" s="53"/>
    </row>
    <row r="12" spans="4:7" ht="14.25">
      <c r="D12" s="10" t="s">
        <v>16</v>
      </c>
      <c r="E12" s="14" t="s">
        <v>4</v>
      </c>
      <c r="F12" s="20">
        <v>4</v>
      </c>
      <c r="G12" s="21">
        <f>F12</f>
        <v>4</v>
      </c>
    </row>
    <row r="13" spans="4:7" ht="14.25">
      <c r="D13" s="10" t="s">
        <v>11</v>
      </c>
      <c r="E13" s="14" t="s">
        <v>10</v>
      </c>
      <c r="F13" s="20">
        <v>0.01</v>
      </c>
      <c r="G13" s="22">
        <f>F13</f>
        <v>0.01</v>
      </c>
    </row>
    <row r="14" spans="4:7" ht="14.25">
      <c r="D14" s="48" t="s">
        <v>3</v>
      </c>
      <c r="E14" s="10" t="s">
        <v>4</v>
      </c>
      <c r="F14" s="20">
        <v>1</v>
      </c>
      <c r="G14" s="54">
        <f>F14+F15</f>
        <v>2</v>
      </c>
    </row>
    <row r="15" spans="4:7" ht="14.25">
      <c r="D15" s="49"/>
      <c r="E15" s="10" t="s">
        <v>5</v>
      </c>
      <c r="F15" s="20">
        <v>1</v>
      </c>
      <c r="G15" s="55"/>
    </row>
    <row r="16" spans="4:7" ht="14.25">
      <c r="D16" s="5" t="s">
        <v>24</v>
      </c>
      <c r="E16" s="6"/>
      <c r="F16" s="23"/>
      <c r="G16" s="23">
        <f>SUM(G7:G15)</f>
        <v>54.839999999999996</v>
      </c>
    </row>
  </sheetData>
  <sheetProtection/>
  <mergeCells count="4">
    <mergeCell ref="D7:D11"/>
    <mergeCell ref="D14:D15"/>
    <mergeCell ref="G7:G11"/>
    <mergeCell ref="G14:G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G13"/>
  <sheetViews>
    <sheetView zoomScalePageLayoutView="0" workbookViewId="0" topLeftCell="A1">
      <selection activeCell="D7" sqref="D7:D8"/>
    </sheetView>
  </sheetViews>
  <sheetFormatPr defaultColWidth="11.421875" defaultRowHeight="12.75"/>
  <cols>
    <col min="1" max="2" width="11.421875" style="1" customWidth="1"/>
    <col min="3" max="3" width="2.421875" style="1" customWidth="1"/>
    <col min="4" max="4" width="11.421875" style="1" customWidth="1"/>
    <col min="5" max="5" width="9.28125" style="1" bestFit="1" customWidth="1"/>
    <col min="6" max="6" width="12.7109375" style="1" customWidth="1"/>
    <col min="7" max="7" width="13.140625" style="1" customWidth="1"/>
    <col min="8" max="16384" width="11.421875" style="1" customWidth="1"/>
  </cols>
  <sheetData>
    <row r="1" ht="14.25"/>
    <row r="2" ht="21">
      <c r="D2" s="35" t="s">
        <v>37</v>
      </c>
    </row>
    <row r="3" ht="21">
      <c r="D3" s="35" t="s">
        <v>31</v>
      </c>
    </row>
    <row r="4" ht="14.25"/>
    <row r="5" ht="14.25"/>
    <row r="6" spans="4:7" ht="42.75">
      <c r="D6" s="34" t="s">
        <v>0</v>
      </c>
      <c r="E6" s="34" t="s">
        <v>2</v>
      </c>
      <c r="F6" s="34" t="s">
        <v>1</v>
      </c>
      <c r="G6" s="34" t="s">
        <v>23</v>
      </c>
    </row>
    <row r="7" spans="4:7" ht="14.25">
      <c r="D7" s="56" t="s">
        <v>25</v>
      </c>
      <c r="E7" s="10" t="s">
        <v>7</v>
      </c>
      <c r="F7" s="10">
        <f>0.15+5.5+0.13+1+0.11+3+0.025+1.5</f>
        <v>11.415000000000001</v>
      </c>
      <c r="G7" s="57">
        <f>F7+F8</f>
        <v>11.465000000000002</v>
      </c>
    </row>
    <row r="8" spans="4:7" s="8" customFormat="1" ht="14.25">
      <c r="D8" s="56"/>
      <c r="E8" s="10" t="s">
        <v>4</v>
      </c>
      <c r="F8" s="10">
        <v>0.05</v>
      </c>
      <c r="G8" s="57"/>
    </row>
    <row r="9" spans="4:7" ht="14.25">
      <c r="D9" s="10" t="s">
        <v>17</v>
      </c>
      <c r="E9" s="10" t="s">
        <v>14</v>
      </c>
      <c r="F9" s="10">
        <v>0.15</v>
      </c>
      <c r="G9" s="4">
        <v>0.15</v>
      </c>
    </row>
    <row r="10" spans="4:7" ht="14.25">
      <c r="D10" s="10" t="s">
        <v>9</v>
      </c>
      <c r="E10" s="10" t="s">
        <v>4</v>
      </c>
      <c r="F10" s="10">
        <v>16</v>
      </c>
      <c r="G10" s="4">
        <v>16</v>
      </c>
    </row>
    <row r="11" spans="4:7" ht="14.25">
      <c r="D11" s="10" t="s">
        <v>18</v>
      </c>
      <c r="E11" s="10" t="s">
        <v>10</v>
      </c>
      <c r="F11" s="10">
        <v>7</v>
      </c>
      <c r="G11" s="4">
        <v>7</v>
      </c>
    </row>
    <row r="12" spans="4:7" ht="14.25">
      <c r="D12" s="10" t="s">
        <v>6</v>
      </c>
      <c r="E12" s="10" t="s">
        <v>5</v>
      </c>
      <c r="F12" s="10">
        <v>2</v>
      </c>
      <c r="G12" s="4">
        <v>2</v>
      </c>
    </row>
    <row r="13" spans="4:7" ht="14.25">
      <c r="D13" s="5" t="s">
        <v>24</v>
      </c>
      <c r="E13" s="6"/>
      <c r="F13" s="6"/>
      <c r="G13" s="6">
        <f>SUM(G7:G12)</f>
        <v>36.615</v>
      </c>
    </row>
  </sheetData>
  <sheetProtection/>
  <mergeCells count="2">
    <mergeCell ref="D7:D8"/>
    <mergeCell ref="G7:G8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G19"/>
  <sheetViews>
    <sheetView zoomScalePageLayoutView="0" workbookViewId="0" topLeftCell="A1">
      <selection activeCell="D7" sqref="D7:D10"/>
    </sheetView>
  </sheetViews>
  <sheetFormatPr defaultColWidth="11.421875" defaultRowHeight="12.75"/>
  <cols>
    <col min="1" max="1" width="14.8515625" style="1" customWidth="1"/>
    <col min="2" max="2" width="8.8515625" style="1" customWidth="1"/>
    <col min="3" max="3" width="2.28125" style="1" customWidth="1"/>
    <col min="4" max="4" width="12.8515625" style="1" customWidth="1"/>
    <col min="5" max="5" width="11.421875" style="1" customWidth="1"/>
    <col min="6" max="7" width="12.8515625" style="1" customWidth="1"/>
    <col min="8" max="16384" width="11.421875" style="1" customWidth="1"/>
  </cols>
  <sheetData>
    <row r="1" ht="14.25"/>
    <row r="2" ht="21">
      <c r="D2" s="35" t="s">
        <v>37</v>
      </c>
    </row>
    <row r="3" ht="21">
      <c r="D3" s="35" t="s">
        <v>32</v>
      </c>
    </row>
    <row r="4" ht="14.25"/>
    <row r="5" ht="14.25"/>
    <row r="6" spans="4:7" ht="28.5">
      <c r="D6" s="37" t="s">
        <v>0</v>
      </c>
      <c r="E6" s="37" t="s">
        <v>2</v>
      </c>
      <c r="F6" s="37" t="s">
        <v>1</v>
      </c>
      <c r="G6" s="37" t="s">
        <v>23</v>
      </c>
    </row>
    <row r="7" spans="4:7" ht="16.5" customHeight="1">
      <c r="D7" s="40" t="s">
        <v>25</v>
      </c>
      <c r="E7" s="24" t="s">
        <v>7</v>
      </c>
      <c r="F7" s="11">
        <f>0.27+6+1.75+6.23+1.16+0.7+2+0.7+2+1+0.032+2.5</f>
        <v>24.342</v>
      </c>
      <c r="G7" s="58">
        <f>F7+F8+F9+F10</f>
        <v>30.852</v>
      </c>
    </row>
    <row r="8" spans="4:7" ht="14.25">
      <c r="D8" s="42"/>
      <c r="E8" s="25" t="s">
        <v>4</v>
      </c>
      <c r="F8" s="12">
        <v>3.21</v>
      </c>
      <c r="G8" s="59"/>
    </row>
    <row r="9" spans="4:7" ht="14.25">
      <c r="D9" s="42"/>
      <c r="E9" s="25" t="s">
        <v>10</v>
      </c>
      <c r="F9" s="12">
        <v>0.3</v>
      </c>
      <c r="G9" s="59"/>
    </row>
    <row r="10" spans="4:7" ht="14.25">
      <c r="D10" s="41"/>
      <c r="E10" s="26" t="s">
        <v>15</v>
      </c>
      <c r="F10" s="13">
        <v>3</v>
      </c>
      <c r="G10" s="60"/>
    </row>
    <row r="11" spans="4:7" ht="14.25">
      <c r="D11" s="40" t="s">
        <v>9</v>
      </c>
      <c r="E11" s="24" t="s">
        <v>4</v>
      </c>
      <c r="F11" s="11">
        <v>1.2</v>
      </c>
      <c r="G11" s="58">
        <f>F11+F12</f>
        <v>1.7</v>
      </c>
    </row>
    <row r="12" spans="4:7" ht="14.25">
      <c r="D12" s="41"/>
      <c r="E12" s="26" t="s">
        <v>10</v>
      </c>
      <c r="F12" s="13">
        <v>0.5</v>
      </c>
      <c r="G12" s="60"/>
    </row>
    <row r="13" spans="4:7" ht="14.25">
      <c r="D13" s="17" t="s">
        <v>20</v>
      </c>
      <c r="E13" s="27" t="s">
        <v>4</v>
      </c>
      <c r="F13" s="4">
        <v>0.0616</v>
      </c>
      <c r="G13" s="4">
        <v>0.0616</v>
      </c>
    </row>
    <row r="14" spans="4:7" s="8" customFormat="1" ht="14.25">
      <c r="D14" s="17" t="s">
        <v>21</v>
      </c>
      <c r="E14" s="27" t="s">
        <v>15</v>
      </c>
      <c r="F14" s="4">
        <v>0.5</v>
      </c>
      <c r="G14" s="4">
        <v>0.5</v>
      </c>
    </row>
    <row r="15" spans="4:7" ht="14.25">
      <c r="D15" s="40" t="s">
        <v>16</v>
      </c>
      <c r="E15" s="24" t="s">
        <v>4</v>
      </c>
      <c r="F15" s="11">
        <v>0.125</v>
      </c>
      <c r="G15" s="58">
        <f>F15+F16</f>
        <v>0.505</v>
      </c>
    </row>
    <row r="16" spans="4:7" ht="14.25">
      <c r="D16" s="41"/>
      <c r="E16" s="26" t="s">
        <v>15</v>
      </c>
      <c r="F16" s="13">
        <v>0.38</v>
      </c>
      <c r="G16" s="60"/>
    </row>
    <row r="17" spans="4:7" ht="14.25">
      <c r="D17" s="17" t="s">
        <v>11</v>
      </c>
      <c r="E17" s="27" t="s">
        <v>10</v>
      </c>
      <c r="F17" s="4">
        <v>2</v>
      </c>
      <c r="G17" s="4">
        <v>2</v>
      </c>
    </row>
    <row r="18" spans="4:7" ht="14.25">
      <c r="D18" s="17" t="s">
        <v>3</v>
      </c>
      <c r="E18" s="27" t="s">
        <v>5</v>
      </c>
      <c r="F18" s="4">
        <v>0.5</v>
      </c>
      <c r="G18" s="4">
        <v>0.5</v>
      </c>
    </row>
    <row r="19" spans="4:7" ht="14.25">
      <c r="D19" s="5" t="s">
        <v>24</v>
      </c>
      <c r="E19" s="5"/>
      <c r="F19" s="7"/>
      <c r="G19" s="7">
        <f>SUM(G7:G18)</f>
        <v>36.1186</v>
      </c>
    </row>
  </sheetData>
  <sheetProtection/>
  <mergeCells count="6">
    <mergeCell ref="D7:D10"/>
    <mergeCell ref="G7:G10"/>
    <mergeCell ref="D11:D12"/>
    <mergeCell ref="G11:G12"/>
    <mergeCell ref="D15:D16"/>
    <mergeCell ref="G15:G16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2:G20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11.421875" style="16" customWidth="1"/>
    <col min="2" max="2" width="10.00390625" style="16" customWidth="1"/>
    <col min="3" max="3" width="1.57421875" style="16" customWidth="1"/>
    <col min="4" max="4" width="13.8515625" style="16" customWidth="1"/>
    <col min="5" max="5" width="11.421875" style="16" customWidth="1"/>
    <col min="6" max="6" width="13.00390625" style="16" customWidth="1"/>
    <col min="7" max="7" width="13.28125" style="16" customWidth="1"/>
    <col min="8" max="16384" width="11.421875" style="16" customWidth="1"/>
  </cols>
  <sheetData>
    <row r="1" ht="14.25"/>
    <row r="2" ht="21">
      <c r="D2" s="35" t="s">
        <v>37</v>
      </c>
    </row>
    <row r="3" ht="21">
      <c r="D3" s="35" t="s">
        <v>33</v>
      </c>
    </row>
    <row r="4" ht="14.25"/>
    <row r="5" ht="14.25"/>
    <row r="6" spans="4:7" ht="28.5">
      <c r="D6" s="36" t="s">
        <v>0</v>
      </c>
      <c r="E6" s="36" t="s">
        <v>2</v>
      </c>
      <c r="F6" s="36" t="s">
        <v>1</v>
      </c>
      <c r="G6" s="37" t="s">
        <v>23</v>
      </c>
    </row>
    <row r="7" spans="4:7" ht="14.25">
      <c r="D7" s="40" t="s">
        <v>25</v>
      </c>
      <c r="E7" s="17" t="s">
        <v>7</v>
      </c>
      <c r="F7" s="4">
        <f>50+4.9+0.9+6.2+0.2+0.25+0.33+0.5+1+72.88+2+4.75</f>
        <v>143.91</v>
      </c>
      <c r="G7" s="58">
        <f>F7+F8+F9</f>
        <v>144.435</v>
      </c>
    </row>
    <row r="8" spans="4:7" ht="14.25">
      <c r="D8" s="42"/>
      <c r="E8" s="17" t="s">
        <v>10</v>
      </c>
      <c r="F8" s="4">
        <v>0.025</v>
      </c>
      <c r="G8" s="59"/>
    </row>
    <row r="9" spans="4:7" ht="14.25">
      <c r="D9" s="41"/>
      <c r="E9" s="17" t="s">
        <v>15</v>
      </c>
      <c r="F9" s="4">
        <v>0.5</v>
      </c>
      <c r="G9" s="60"/>
    </row>
    <row r="10" spans="4:7" ht="14.25">
      <c r="D10" s="17" t="s">
        <v>8</v>
      </c>
      <c r="E10" s="17" t="s">
        <v>10</v>
      </c>
      <c r="F10" s="4">
        <v>1.2</v>
      </c>
      <c r="G10" s="15">
        <v>1.2</v>
      </c>
    </row>
    <row r="11" spans="4:7" ht="14.25">
      <c r="D11" s="17" t="s">
        <v>20</v>
      </c>
      <c r="E11" s="17" t="s">
        <v>4</v>
      </c>
      <c r="F11" s="4">
        <v>0.18</v>
      </c>
      <c r="G11" s="15">
        <v>0.18</v>
      </c>
    </row>
    <row r="12" spans="4:7" ht="14.25">
      <c r="D12" s="40" t="s">
        <v>16</v>
      </c>
      <c r="E12" s="17" t="s">
        <v>7</v>
      </c>
      <c r="F12" s="4">
        <v>1.3</v>
      </c>
      <c r="G12" s="58">
        <f>F12+F13+F14+F15</f>
        <v>3.774</v>
      </c>
    </row>
    <row r="13" spans="4:7" ht="14.25">
      <c r="D13" s="42"/>
      <c r="E13" s="17" t="s">
        <v>19</v>
      </c>
      <c r="F13" s="4">
        <v>0.5</v>
      </c>
      <c r="G13" s="59"/>
    </row>
    <row r="14" spans="4:7" ht="14.25">
      <c r="D14" s="42"/>
      <c r="E14" s="17" t="s">
        <v>14</v>
      </c>
      <c r="F14" s="4">
        <v>0.534</v>
      </c>
      <c r="G14" s="59"/>
    </row>
    <row r="15" spans="4:7" s="18" customFormat="1" ht="14.25">
      <c r="D15" s="41"/>
      <c r="E15" s="17" t="s">
        <v>15</v>
      </c>
      <c r="F15" s="4">
        <v>1.44</v>
      </c>
      <c r="G15" s="60"/>
    </row>
    <row r="16" spans="4:7" ht="14.25">
      <c r="D16" s="40" t="s">
        <v>11</v>
      </c>
      <c r="E16" s="17" t="s">
        <v>4</v>
      </c>
      <c r="F16" s="4">
        <v>4.65</v>
      </c>
      <c r="G16" s="58">
        <f>F16+F17</f>
        <v>12.65</v>
      </c>
    </row>
    <row r="17" spans="4:7" ht="14.25">
      <c r="D17" s="41"/>
      <c r="E17" s="17" t="s">
        <v>10</v>
      </c>
      <c r="F17" s="4">
        <v>8</v>
      </c>
      <c r="G17" s="60"/>
    </row>
    <row r="18" spans="4:7" ht="14.25">
      <c r="D18" s="40" t="s">
        <v>6</v>
      </c>
      <c r="E18" s="17" t="s">
        <v>5</v>
      </c>
      <c r="F18" s="4">
        <v>0.0144</v>
      </c>
      <c r="G18" s="58">
        <f>F18+F19</f>
        <v>0.1744</v>
      </c>
    </row>
    <row r="19" spans="4:7" ht="14.25">
      <c r="D19" s="41"/>
      <c r="E19" s="17" t="s">
        <v>4</v>
      </c>
      <c r="F19" s="4">
        <v>0.16</v>
      </c>
      <c r="G19" s="60"/>
    </row>
    <row r="20" spans="4:7" ht="14.25">
      <c r="D20" s="5" t="s">
        <v>24</v>
      </c>
      <c r="E20" s="5"/>
      <c r="F20" s="7"/>
      <c r="G20" s="7">
        <f>SUM(G7:G19)</f>
        <v>162.4134</v>
      </c>
    </row>
  </sheetData>
  <sheetProtection/>
  <mergeCells count="8">
    <mergeCell ref="D18:D19"/>
    <mergeCell ref="G18:G19"/>
    <mergeCell ref="D7:D9"/>
    <mergeCell ref="G7:G9"/>
    <mergeCell ref="D12:D15"/>
    <mergeCell ref="G12:G15"/>
    <mergeCell ref="D16:D17"/>
    <mergeCell ref="G16:G17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2:G24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2" width="11.421875" style="16" customWidth="1"/>
    <col min="3" max="3" width="2.421875" style="16" customWidth="1"/>
    <col min="4" max="4" width="12.7109375" style="16" customWidth="1"/>
    <col min="5" max="5" width="11.421875" style="16" customWidth="1"/>
    <col min="6" max="6" width="12.7109375" style="16" customWidth="1"/>
    <col min="7" max="7" width="12.8515625" style="16" customWidth="1"/>
    <col min="8" max="16384" width="11.421875" style="16" customWidth="1"/>
  </cols>
  <sheetData>
    <row r="1" ht="14.25"/>
    <row r="2" ht="21">
      <c r="D2" s="35" t="s">
        <v>37</v>
      </c>
    </row>
    <row r="3" ht="21">
      <c r="D3" s="35" t="s">
        <v>34</v>
      </c>
    </row>
    <row r="4" ht="14.25"/>
    <row r="5" ht="14.25"/>
    <row r="6" ht="15" thickBot="1"/>
    <row r="7" spans="4:7" ht="29.25" thickBot="1">
      <c r="D7" s="88" t="s">
        <v>0</v>
      </c>
      <c r="E7" s="89" t="s">
        <v>2</v>
      </c>
      <c r="F7" s="88" t="s">
        <v>1</v>
      </c>
      <c r="G7" s="90" t="s">
        <v>23</v>
      </c>
    </row>
    <row r="8" spans="4:7" ht="14.25">
      <c r="D8" s="91" t="s">
        <v>25</v>
      </c>
      <c r="E8" s="92" t="s">
        <v>7</v>
      </c>
      <c r="F8" s="93">
        <f>5.4+30+1+0.35+0.2+11.1+11+0.6+3.5+20+0.23+0.43+0.3+0.2</f>
        <v>84.31000000000002</v>
      </c>
      <c r="G8" s="103">
        <f>F8+F9+F10</f>
        <v>85.94200000000002</v>
      </c>
    </row>
    <row r="9" spans="4:7" ht="14.25">
      <c r="D9" s="79"/>
      <c r="E9" s="82" t="s">
        <v>14</v>
      </c>
      <c r="F9" s="86">
        <f>0.032+0.05+0.05</f>
        <v>0.132</v>
      </c>
      <c r="G9" s="104"/>
    </row>
    <row r="10" spans="4:7" ht="15" thickBot="1">
      <c r="D10" s="81"/>
      <c r="E10" s="95" t="s">
        <v>15</v>
      </c>
      <c r="F10" s="87">
        <v>1.5</v>
      </c>
      <c r="G10" s="105"/>
    </row>
    <row r="11" spans="4:7" ht="14.25">
      <c r="D11" s="97" t="s">
        <v>8</v>
      </c>
      <c r="E11" s="92" t="s">
        <v>4</v>
      </c>
      <c r="F11" s="93">
        <f>0.12+0.2+0.12+0.12+1.4+0.08+0.012+0.012</f>
        <v>2.064</v>
      </c>
      <c r="G11" s="98">
        <f>0.12+0.2+0.12+0.12+1.4+0.08+0.012+0.012</f>
        <v>2.064</v>
      </c>
    </row>
    <row r="12" spans="4:7" ht="14.25">
      <c r="D12" s="80" t="s">
        <v>20</v>
      </c>
      <c r="E12" s="82" t="s">
        <v>4</v>
      </c>
      <c r="F12" s="86">
        <v>0.495</v>
      </c>
      <c r="G12" s="85">
        <v>1.495</v>
      </c>
    </row>
    <row r="13" spans="4:7" ht="14.25">
      <c r="D13" s="78" t="s">
        <v>22</v>
      </c>
      <c r="E13" s="82" t="s">
        <v>4</v>
      </c>
      <c r="F13" s="86">
        <v>0.92</v>
      </c>
      <c r="G13" s="83">
        <f>F13+F14+F15</f>
        <v>1.71</v>
      </c>
    </row>
    <row r="14" spans="4:7" ht="14.25">
      <c r="D14" s="79"/>
      <c r="E14" s="82" t="s">
        <v>14</v>
      </c>
      <c r="F14" s="86">
        <v>0.04</v>
      </c>
      <c r="G14" s="84"/>
    </row>
    <row r="15" spans="4:7" ht="15" thickBot="1">
      <c r="D15" s="81"/>
      <c r="E15" s="95" t="s">
        <v>15</v>
      </c>
      <c r="F15" s="87">
        <v>0.75</v>
      </c>
      <c r="G15" s="96"/>
    </row>
    <row r="16" spans="4:7" ht="14.25">
      <c r="D16" s="91" t="s">
        <v>16</v>
      </c>
      <c r="E16" s="92" t="s">
        <v>19</v>
      </c>
      <c r="F16" s="93">
        <v>0.12</v>
      </c>
      <c r="G16" s="94">
        <f>F16+F17+F18+F19</f>
        <v>2.475</v>
      </c>
    </row>
    <row r="17" spans="4:7" ht="14.25">
      <c r="D17" s="79"/>
      <c r="E17" s="82" t="s">
        <v>19</v>
      </c>
      <c r="F17" s="86">
        <v>0.16</v>
      </c>
      <c r="G17" s="84"/>
    </row>
    <row r="18" spans="4:7" s="18" customFormat="1" ht="14.25">
      <c r="D18" s="79"/>
      <c r="E18" s="82" t="s">
        <v>14</v>
      </c>
      <c r="F18" s="86">
        <f>0.31+0.41+0.035+0.16</f>
        <v>0.915</v>
      </c>
      <c r="G18" s="84"/>
    </row>
    <row r="19" spans="4:7" ht="15" thickBot="1">
      <c r="D19" s="81"/>
      <c r="E19" s="95" t="s">
        <v>15</v>
      </c>
      <c r="F19" s="87">
        <f>0.5+0.5+0.12+0.16</f>
        <v>1.28</v>
      </c>
      <c r="G19" s="96"/>
    </row>
    <row r="20" spans="4:7" ht="15" thickBot="1">
      <c r="D20" s="99" t="s">
        <v>11</v>
      </c>
      <c r="E20" s="100" t="s">
        <v>4</v>
      </c>
      <c r="F20" s="101">
        <v>11</v>
      </c>
      <c r="G20" s="102">
        <v>11</v>
      </c>
    </row>
    <row r="21" spans="4:7" ht="14.25">
      <c r="D21" s="91" t="s">
        <v>3</v>
      </c>
      <c r="E21" s="92" t="s">
        <v>4</v>
      </c>
      <c r="F21" s="93">
        <v>0.25</v>
      </c>
      <c r="G21" s="94">
        <f>F21+F22+F23</f>
        <v>1.675</v>
      </c>
    </row>
    <row r="22" spans="4:7" ht="14.25">
      <c r="D22" s="79"/>
      <c r="E22" s="82" t="s">
        <v>5</v>
      </c>
      <c r="F22" s="86">
        <v>1</v>
      </c>
      <c r="G22" s="84"/>
    </row>
    <row r="23" spans="4:7" ht="15" thickBot="1">
      <c r="D23" s="81"/>
      <c r="E23" s="95" t="s">
        <v>10</v>
      </c>
      <c r="F23" s="87">
        <v>0.425</v>
      </c>
      <c r="G23" s="96"/>
    </row>
    <row r="24" spans="4:7" ht="15" thickBot="1">
      <c r="D24" s="74" t="s">
        <v>24</v>
      </c>
      <c r="E24" s="75"/>
      <c r="F24" s="77"/>
      <c r="G24" s="76">
        <f>SUM(G8:G23)</f>
        <v>106.36100000000002</v>
      </c>
    </row>
  </sheetData>
  <sheetProtection/>
  <mergeCells count="9">
    <mergeCell ref="D24:F24"/>
    <mergeCell ref="D21:D23"/>
    <mergeCell ref="G21:G23"/>
    <mergeCell ref="D8:D10"/>
    <mergeCell ref="G8:G10"/>
    <mergeCell ref="D13:D15"/>
    <mergeCell ref="G13:G15"/>
    <mergeCell ref="D16:D19"/>
    <mergeCell ref="G16:G19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F25"/>
  <sheetViews>
    <sheetView zoomScalePageLayoutView="0" workbookViewId="0" topLeftCell="A1">
      <selection activeCell="C6" sqref="C6:F6"/>
    </sheetView>
  </sheetViews>
  <sheetFormatPr defaultColWidth="31.7109375" defaultRowHeight="12.75"/>
  <cols>
    <col min="1" max="1" width="15.140625" style="1" customWidth="1"/>
    <col min="2" max="2" width="7.8515625" style="1" customWidth="1"/>
    <col min="3" max="3" width="15.7109375" style="1" customWidth="1"/>
    <col min="4" max="4" width="9.28125" style="1" bestFit="1" customWidth="1"/>
    <col min="5" max="5" width="12.7109375" style="1" bestFit="1" customWidth="1"/>
    <col min="6" max="6" width="19.421875" style="1" bestFit="1" customWidth="1"/>
    <col min="7" max="7" width="16.7109375" style="1" customWidth="1"/>
    <col min="8" max="16384" width="31.7109375" style="1" customWidth="1"/>
  </cols>
  <sheetData>
    <row r="1" ht="14.25"/>
    <row r="2" ht="21">
      <c r="C2" s="35" t="s">
        <v>37</v>
      </c>
    </row>
    <row r="3" ht="21">
      <c r="C3" s="35" t="s">
        <v>36</v>
      </c>
    </row>
    <row r="4" ht="15.75" customHeight="1">
      <c r="D4" s="35"/>
    </row>
    <row r="5" ht="14.25"/>
    <row r="6" spans="3:6" ht="43.5" thickBot="1">
      <c r="C6" s="34" t="s">
        <v>0</v>
      </c>
      <c r="D6" s="34" t="s">
        <v>2</v>
      </c>
      <c r="E6" s="34" t="s">
        <v>1</v>
      </c>
      <c r="F6" s="34" t="s">
        <v>23</v>
      </c>
    </row>
    <row r="7" spans="3:6" ht="15" thickBot="1">
      <c r="C7" s="67" t="s">
        <v>25</v>
      </c>
      <c r="D7" s="39" t="s">
        <v>4</v>
      </c>
      <c r="E7" s="28">
        <v>5</v>
      </c>
      <c r="F7" s="61">
        <v>202.8</v>
      </c>
    </row>
    <row r="8" spans="3:6" ht="15" thickBot="1">
      <c r="C8" s="68"/>
      <c r="D8" s="39" t="s">
        <v>10</v>
      </c>
      <c r="E8" s="28">
        <v>0.6</v>
      </c>
      <c r="F8" s="62"/>
    </row>
    <row r="9" spans="3:6" ht="15" thickBot="1">
      <c r="C9" s="68"/>
      <c r="D9" s="39" t="s">
        <v>14</v>
      </c>
      <c r="E9" s="28">
        <v>0.64</v>
      </c>
      <c r="F9" s="62"/>
    </row>
    <row r="10" spans="3:6" ht="15" thickBot="1">
      <c r="C10" s="69"/>
      <c r="D10" s="39" t="s">
        <v>7</v>
      </c>
      <c r="E10" s="28">
        <v>196.6</v>
      </c>
      <c r="F10" s="63"/>
    </row>
    <row r="11" spans="3:6" ht="15" thickBot="1">
      <c r="C11" s="67" t="s">
        <v>8</v>
      </c>
      <c r="D11" s="39" t="s">
        <v>4</v>
      </c>
      <c r="E11" s="28">
        <v>451.54</v>
      </c>
      <c r="F11" s="64">
        <v>1517.46</v>
      </c>
    </row>
    <row r="12" spans="3:6" ht="15" thickBot="1">
      <c r="C12" s="68"/>
      <c r="D12" s="39" t="s">
        <v>10</v>
      </c>
      <c r="E12" s="28">
        <v>568.096</v>
      </c>
      <c r="F12" s="65"/>
    </row>
    <row r="13" spans="3:6" ht="15" thickBot="1">
      <c r="C13" s="69"/>
      <c r="D13" s="39" t="s">
        <v>19</v>
      </c>
      <c r="E13" s="28">
        <v>497.83</v>
      </c>
      <c r="F13" s="66"/>
    </row>
    <row r="14" spans="3:6" ht="15" thickBot="1">
      <c r="C14" s="67" t="s">
        <v>18</v>
      </c>
      <c r="D14" s="39" t="s">
        <v>4</v>
      </c>
      <c r="E14" s="29">
        <v>2171</v>
      </c>
      <c r="F14" s="64">
        <v>6505.76</v>
      </c>
    </row>
    <row r="15" spans="3:6" ht="15" thickBot="1">
      <c r="C15" s="68"/>
      <c r="D15" s="39" t="s">
        <v>10</v>
      </c>
      <c r="E15" s="29">
        <v>2168</v>
      </c>
      <c r="F15" s="65"/>
    </row>
    <row r="16" spans="3:6" ht="15" thickBot="1">
      <c r="C16" s="69"/>
      <c r="D16" s="39" t="s">
        <v>5</v>
      </c>
      <c r="E16" s="30">
        <v>2166.75</v>
      </c>
      <c r="F16" s="66"/>
    </row>
    <row r="17" spans="3:6" ht="15" thickBot="1">
      <c r="C17" s="33" t="s">
        <v>38</v>
      </c>
      <c r="D17" s="39" t="s">
        <v>4</v>
      </c>
      <c r="E17" s="28">
        <v>0.8</v>
      </c>
      <c r="F17" s="28">
        <v>0.8</v>
      </c>
    </row>
    <row r="18" spans="3:6" ht="15" thickBot="1">
      <c r="C18" s="67" t="s">
        <v>6</v>
      </c>
      <c r="D18" s="39" t="s">
        <v>4</v>
      </c>
      <c r="E18" s="28">
        <v>0.5</v>
      </c>
      <c r="F18" s="61">
        <v>1.1</v>
      </c>
    </row>
    <row r="19" spans="3:6" ht="15" thickBot="1">
      <c r="C19" s="68"/>
      <c r="D19" s="39" t="s">
        <v>5</v>
      </c>
      <c r="E19" s="28">
        <v>0.1</v>
      </c>
      <c r="F19" s="62"/>
    </row>
    <row r="20" spans="3:6" ht="15" thickBot="1">
      <c r="C20" s="69"/>
      <c r="D20" s="39" t="s">
        <v>10</v>
      </c>
      <c r="E20" s="28">
        <v>0.5</v>
      </c>
      <c r="F20" s="63"/>
    </row>
    <row r="21" spans="3:6" ht="15" thickBot="1">
      <c r="C21" s="33" t="s">
        <v>39</v>
      </c>
      <c r="D21" s="39" t="s">
        <v>4</v>
      </c>
      <c r="E21" s="28">
        <v>0.0049</v>
      </c>
      <c r="F21" s="28">
        <v>0.0049</v>
      </c>
    </row>
    <row r="22" spans="3:6" ht="15" thickBot="1">
      <c r="C22" s="67" t="s">
        <v>40</v>
      </c>
      <c r="D22" s="39" t="s">
        <v>4</v>
      </c>
      <c r="E22" s="28">
        <v>0.13</v>
      </c>
      <c r="F22" s="61">
        <v>0.23</v>
      </c>
    </row>
    <row r="23" spans="3:6" ht="15" thickBot="1">
      <c r="C23" s="69"/>
      <c r="D23" s="39" t="s">
        <v>15</v>
      </c>
      <c r="E23" s="28">
        <v>0.1</v>
      </c>
      <c r="F23" s="63"/>
    </row>
    <row r="24" spans="3:6" ht="43.5" thickBot="1">
      <c r="C24" s="33" t="s">
        <v>41</v>
      </c>
      <c r="D24" s="39" t="s">
        <v>15</v>
      </c>
      <c r="E24" s="28">
        <v>0.0009</v>
      </c>
      <c r="F24" s="28">
        <v>0.0009</v>
      </c>
    </row>
    <row r="25" spans="3:6" ht="15" thickBot="1">
      <c r="C25" s="70" t="s">
        <v>24</v>
      </c>
      <c r="D25" s="71"/>
      <c r="E25" s="73"/>
      <c r="F25" s="72">
        <f>SUM(F7:F24)</f>
        <v>8228.155799999999</v>
      </c>
    </row>
  </sheetData>
  <sheetProtection/>
  <mergeCells count="11">
    <mergeCell ref="C18:C20"/>
    <mergeCell ref="C22:C23"/>
    <mergeCell ref="F18:F20"/>
    <mergeCell ref="F22:F23"/>
    <mergeCell ref="F7:F10"/>
    <mergeCell ref="F11:F13"/>
    <mergeCell ref="F14:F16"/>
    <mergeCell ref="C25:E25"/>
    <mergeCell ref="C7:C10"/>
    <mergeCell ref="C11:C13"/>
    <mergeCell ref="C14:C1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gonzalo.pardo</dc:creator>
  <cp:keywords/>
  <dc:description/>
  <cp:lastModifiedBy>Gonzalo Gabriel Pardo Hernandez</cp:lastModifiedBy>
  <dcterms:created xsi:type="dcterms:W3CDTF">2004-03-23T20:08:14Z</dcterms:created>
  <dcterms:modified xsi:type="dcterms:W3CDTF">2019-01-17T15:02:40Z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