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delpino\Desktop\"/>
    </mc:Choice>
  </mc:AlternateContent>
  <bookViews>
    <workbookView xWindow="0" yWindow="0" windowWidth="20490" windowHeight="7755"/>
  </bookViews>
  <sheets>
    <sheet name="2001-2018" sheetId="5" r:id="rId1"/>
    <sheet name="Hoja3" sheetId="3" r:id="rId2"/>
  </sheets>
  <definedNames>
    <definedName name="_xlnm._FilterDatabase" localSheetId="0" hidden="1">'2001-2018'!$A$21:$V$2305</definedName>
    <definedName name="_xlnm.Extract" localSheetId="0">'2001-2018'!$F$6</definedName>
    <definedName name="_xlnm.Criteria" localSheetId="0">'2001-2018'!$B:$B</definedName>
  </definedNames>
  <calcPr calcId="162913"/>
</workbook>
</file>

<file path=xl/calcChain.xml><?xml version="1.0" encoding="utf-8"?>
<calcChain xmlns="http://schemas.openxmlformats.org/spreadsheetml/2006/main">
  <c r="V2424" i="5" l="1"/>
  <c r="V2305" i="5" l="1"/>
  <c r="U2305" i="5"/>
  <c r="V2293" i="5"/>
  <c r="U2099" i="5" l="1"/>
  <c r="V2099" i="5"/>
  <c r="V1936" i="5" l="1"/>
  <c r="V1933" i="5"/>
  <c r="V1923" i="5"/>
  <c r="V1909" i="5"/>
  <c r="V1867" i="5"/>
  <c r="V1865" i="5"/>
  <c r="V1860" i="5"/>
  <c r="V1854" i="5"/>
  <c r="V1826" i="5"/>
  <c r="V1797" i="5"/>
  <c r="U1797" i="5"/>
  <c r="V1777" i="5"/>
  <c r="V1768" i="5"/>
  <c r="V1533" i="5" l="1"/>
  <c r="V1491" i="5"/>
  <c r="V1486" i="5"/>
  <c r="V1468" i="5"/>
  <c r="V1456" i="5"/>
  <c r="V1450" i="5"/>
  <c r="V1300" i="5" l="1"/>
  <c r="V1295" i="5"/>
  <c r="V1233" i="5"/>
  <c r="V1261" i="5"/>
  <c r="V1259" i="5"/>
  <c r="V1253" i="5"/>
  <c r="V1231" i="5"/>
  <c r="V1224" i="5"/>
  <c r="V1220" i="5"/>
  <c r="V1160" i="5"/>
  <c r="V1144" i="5"/>
  <c r="V1134" i="5"/>
  <c r="V1124" i="5"/>
  <c r="V1118" i="5"/>
  <c r="V1106" i="5"/>
  <c r="V1085" i="5"/>
  <c r="V1083" i="5"/>
  <c r="V1040" i="5"/>
  <c r="V1004" i="5"/>
  <c r="V811" i="5"/>
  <c r="V765" i="5"/>
  <c r="V757" i="5"/>
  <c r="V749" i="5"/>
  <c r="V606" i="5"/>
  <c r="V598" i="5"/>
  <c r="V588" i="5" l="1"/>
  <c r="V411" i="5"/>
  <c r="V384" i="5"/>
  <c r="V365" i="5"/>
  <c r="V296" i="5" l="1"/>
  <c r="V54" i="5"/>
  <c r="E765" i="5" l="1"/>
  <c r="F765" i="5"/>
  <c r="G765" i="5"/>
  <c r="H765" i="5"/>
  <c r="J765" i="5"/>
  <c r="K765" i="5"/>
  <c r="M765" i="5"/>
  <c r="N765" i="5"/>
  <c r="O765" i="5"/>
  <c r="P765" i="5"/>
  <c r="Q765" i="5"/>
  <c r="R765" i="5"/>
  <c r="S765" i="5"/>
  <c r="T765" i="5"/>
  <c r="U765" i="5"/>
  <c r="E1938" i="5"/>
  <c r="F1938" i="5"/>
  <c r="G1938" i="5"/>
  <c r="H1938" i="5"/>
  <c r="I1938" i="5"/>
  <c r="J1938" i="5"/>
  <c r="K1938" i="5"/>
  <c r="L1938" i="5"/>
  <c r="M1938" i="5"/>
  <c r="N1938" i="5"/>
  <c r="O1938" i="5"/>
  <c r="P1938" i="5"/>
  <c r="Q1938" i="5"/>
  <c r="R1938" i="5"/>
  <c r="S1938" i="5"/>
  <c r="T1938" i="5"/>
  <c r="U1938" i="5"/>
  <c r="D1938" i="5"/>
  <c r="K54" i="5" l="1"/>
  <c r="T1053" i="5" l="1"/>
  <c r="T1081" i="5" s="1"/>
  <c r="U1053" i="5"/>
  <c r="U1081" i="5" s="1"/>
  <c r="I2112" i="5"/>
  <c r="I2173" i="5"/>
  <c r="I2195" i="5"/>
  <c r="I2201" i="5"/>
  <c r="P2182" i="5"/>
  <c r="P2293" i="5" s="1"/>
  <c r="P2305" i="5" s="1"/>
  <c r="D2195" i="5"/>
  <c r="D2293" i="5" s="1"/>
  <c r="D2305" i="5" s="1"/>
  <c r="I1984" i="5"/>
  <c r="I1987" i="5"/>
  <c r="I1999" i="5"/>
  <c r="I2003" i="5"/>
  <c r="I2050" i="5"/>
  <c r="I2051" i="5"/>
  <c r="K2056" i="5"/>
  <c r="K2099" i="5" s="1"/>
  <c r="P1999" i="5"/>
  <c r="P2085" i="5"/>
  <c r="P2099" i="5" s="1"/>
  <c r="E1942" i="5"/>
  <c r="F1942" i="5"/>
  <c r="G1942" i="5"/>
  <c r="H1942" i="5"/>
  <c r="I1942" i="5"/>
  <c r="J1942" i="5"/>
  <c r="K1942" i="5"/>
  <c r="L1942" i="5"/>
  <c r="M1942" i="5"/>
  <c r="N1942" i="5"/>
  <c r="O1942" i="5"/>
  <c r="P1942" i="5"/>
  <c r="Q1942" i="5"/>
  <c r="R1942" i="5"/>
  <c r="S1942" i="5"/>
  <c r="T1942" i="5"/>
  <c r="U1942" i="5"/>
  <c r="E1936" i="5"/>
  <c r="F1936" i="5"/>
  <c r="G1936" i="5"/>
  <c r="H1936" i="5"/>
  <c r="I1936" i="5"/>
  <c r="J1936" i="5"/>
  <c r="K1936" i="5"/>
  <c r="L1936" i="5"/>
  <c r="M1936" i="5"/>
  <c r="N1936" i="5"/>
  <c r="O1936" i="5"/>
  <c r="P1936" i="5"/>
  <c r="Q1936" i="5"/>
  <c r="R1936" i="5"/>
  <c r="R2099" i="5"/>
  <c r="S1936" i="5"/>
  <c r="T1936" i="5"/>
  <c r="U1936" i="5"/>
  <c r="D1936" i="5"/>
  <c r="H1933" i="5"/>
  <c r="L1933" i="5"/>
  <c r="T1933" i="5"/>
  <c r="E1925" i="5"/>
  <c r="F1925" i="5"/>
  <c r="G1925" i="5"/>
  <c r="H1925" i="5"/>
  <c r="I1925" i="5"/>
  <c r="J1925" i="5"/>
  <c r="K1925" i="5"/>
  <c r="L1925" i="5"/>
  <c r="M1925" i="5"/>
  <c r="N1925" i="5"/>
  <c r="O1925" i="5"/>
  <c r="P1925" i="5"/>
  <c r="Q1925" i="5"/>
  <c r="R1925" i="5"/>
  <c r="S1925" i="5"/>
  <c r="T1925" i="5"/>
  <c r="U1925" i="5"/>
  <c r="E1923" i="5"/>
  <c r="F1923" i="5"/>
  <c r="G1923" i="5"/>
  <c r="H1923" i="5"/>
  <c r="I1923" i="5"/>
  <c r="J1923" i="5"/>
  <c r="K1923" i="5"/>
  <c r="L1923" i="5"/>
  <c r="M1923" i="5"/>
  <c r="N1923" i="5"/>
  <c r="O1923" i="5"/>
  <c r="P1923" i="5"/>
  <c r="Q1923" i="5"/>
  <c r="R1923" i="5"/>
  <c r="S1923" i="5"/>
  <c r="T1923" i="5"/>
  <c r="U1923" i="5"/>
  <c r="P1890" i="5"/>
  <c r="P1909" i="5" s="1"/>
  <c r="E1865" i="5"/>
  <c r="F1865" i="5"/>
  <c r="G1865" i="5"/>
  <c r="H1865" i="5"/>
  <c r="I1865" i="5"/>
  <c r="J1865" i="5"/>
  <c r="K1865" i="5"/>
  <c r="L1865" i="5"/>
  <c r="M1865" i="5"/>
  <c r="N1865" i="5"/>
  <c r="O1865" i="5"/>
  <c r="P1865" i="5"/>
  <c r="Q1865" i="5"/>
  <c r="R1865" i="5"/>
  <c r="S1865" i="5"/>
  <c r="T1865" i="5"/>
  <c r="U1865" i="5"/>
  <c r="I1835" i="5"/>
  <c r="I1838" i="5"/>
  <c r="I1846" i="5"/>
  <c r="P1846" i="5"/>
  <c r="P1854" i="5" s="1"/>
  <c r="D1841" i="5"/>
  <c r="D1854" i="5" s="1"/>
  <c r="D1860" i="5"/>
  <c r="D1925" i="5"/>
  <c r="D1923" i="5"/>
  <c r="I1808" i="5"/>
  <c r="I1816" i="5"/>
  <c r="I1821" i="5"/>
  <c r="I1781" i="5"/>
  <c r="I1787" i="5"/>
  <c r="I1789" i="5"/>
  <c r="I1791" i="5"/>
  <c r="P1697" i="5"/>
  <c r="P1768" i="5" s="1"/>
  <c r="I1498" i="5"/>
  <c r="I1509" i="5"/>
  <c r="E1491" i="5"/>
  <c r="F1491" i="5"/>
  <c r="G1491" i="5"/>
  <c r="H1491" i="5"/>
  <c r="I1491" i="5"/>
  <c r="J1491" i="5"/>
  <c r="K1491" i="5"/>
  <c r="L1491" i="5"/>
  <c r="M1491" i="5"/>
  <c r="N1491" i="5"/>
  <c r="N1533" i="5"/>
  <c r="O1491" i="5"/>
  <c r="P1491" i="5"/>
  <c r="Q1491" i="5"/>
  <c r="R1491" i="5"/>
  <c r="S1491" i="5"/>
  <c r="T1491" i="5"/>
  <c r="U1491" i="5"/>
  <c r="D1491" i="5"/>
  <c r="D1533" i="5"/>
  <c r="E1486" i="5"/>
  <c r="F1486" i="5"/>
  <c r="F1533" i="5"/>
  <c r="G1486" i="5"/>
  <c r="H1486" i="5"/>
  <c r="I1486" i="5"/>
  <c r="J1486" i="5"/>
  <c r="J1533" i="5"/>
  <c r="K1486" i="5"/>
  <c r="K1533" i="5"/>
  <c r="L1486" i="5"/>
  <c r="M1486" i="5"/>
  <c r="N1486" i="5"/>
  <c r="O1486" i="5"/>
  <c r="O1533" i="5"/>
  <c r="P1486" i="5"/>
  <c r="Q1486" i="5"/>
  <c r="R1486" i="5"/>
  <c r="R1533" i="5"/>
  <c r="S1486" i="5"/>
  <c r="S1533" i="5"/>
  <c r="T1486" i="5"/>
  <c r="U1486" i="5"/>
  <c r="D1486" i="5"/>
  <c r="E1468" i="5"/>
  <c r="F1468" i="5"/>
  <c r="G1468" i="5"/>
  <c r="H1468" i="5"/>
  <c r="I1468" i="5"/>
  <c r="J1468" i="5"/>
  <c r="K1468" i="5"/>
  <c r="L1468" i="5"/>
  <c r="M1468" i="5"/>
  <c r="N1468" i="5"/>
  <c r="O1468" i="5"/>
  <c r="P1468" i="5"/>
  <c r="Q1468" i="5"/>
  <c r="R1468" i="5"/>
  <c r="S1468" i="5"/>
  <c r="T1468" i="5"/>
  <c r="U1468" i="5"/>
  <c r="F1297" i="5"/>
  <c r="F1300" i="5"/>
  <c r="I760" i="5"/>
  <c r="I761" i="5"/>
  <c r="I1293" i="5"/>
  <c r="K1293" i="5"/>
  <c r="K1295" i="5" s="1"/>
  <c r="L760" i="5"/>
  <c r="L761" i="5"/>
  <c r="L1293" i="5"/>
  <c r="D760" i="5"/>
  <c r="D761" i="5"/>
  <c r="E1261" i="5"/>
  <c r="E1263" i="5" s="1"/>
  <c r="F1261" i="5"/>
  <c r="F1263" i="5" s="1"/>
  <c r="G1261" i="5"/>
  <c r="G1263" i="5" s="1"/>
  <c r="H1261" i="5"/>
  <c r="H1263" i="5" s="1"/>
  <c r="I1261" i="5"/>
  <c r="I1263" i="5" s="1"/>
  <c r="J1261" i="5"/>
  <c r="J1263" i="5" s="1"/>
  <c r="K1261" i="5"/>
  <c r="K1263" i="5" s="1"/>
  <c r="L1261" i="5"/>
  <c r="L1263" i="5" s="1"/>
  <c r="M1261" i="5"/>
  <c r="M1263" i="5" s="1"/>
  <c r="N1261" i="5"/>
  <c r="N1263" i="5" s="1"/>
  <c r="O1261" i="5"/>
  <c r="O1263" i="5" s="1"/>
  <c r="P1261" i="5"/>
  <c r="P1263" i="5" s="1"/>
  <c r="Q1261" i="5"/>
  <c r="Q1263" i="5" s="1"/>
  <c r="R1261" i="5"/>
  <c r="R1263" i="5" s="1"/>
  <c r="S1261" i="5"/>
  <c r="S1263" i="5" s="1"/>
  <c r="T1261" i="5"/>
  <c r="T1263" i="5" s="1"/>
  <c r="U1261" i="5"/>
  <c r="U1263" i="5" s="1"/>
  <c r="D1261" i="5"/>
  <c r="D1263" i="5" s="1"/>
  <c r="E1259" i="5"/>
  <c r="F1259" i="5"/>
  <c r="G1259" i="5"/>
  <c r="H1259" i="5"/>
  <c r="I1259" i="5"/>
  <c r="J1259" i="5"/>
  <c r="K1259" i="5"/>
  <c r="L1259" i="5"/>
  <c r="M1259" i="5"/>
  <c r="N1259" i="5"/>
  <c r="O1259" i="5"/>
  <c r="P1259" i="5"/>
  <c r="Q1259" i="5"/>
  <c r="R1259" i="5"/>
  <c r="S1259" i="5"/>
  <c r="T1259" i="5"/>
  <c r="U1259" i="5"/>
  <c r="E1224" i="5"/>
  <c r="F1224" i="5"/>
  <c r="G1224" i="5"/>
  <c r="H1224" i="5"/>
  <c r="I1224" i="5"/>
  <c r="J1224" i="5"/>
  <c r="K1224" i="5"/>
  <c r="L1224" i="5"/>
  <c r="M1224" i="5"/>
  <c r="N1224" i="5"/>
  <c r="O1224" i="5"/>
  <c r="P1224" i="5"/>
  <c r="Q1224" i="5"/>
  <c r="R1224" i="5"/>
  <c r="S1224" i="5"/>
  <c r="T1224" i="5"/>
  <c r="U1224" i="5"/>
  <c r="D1224" i="5"/>
  <c r="S1165" i="5"/>
  <c r="T1165" i="5"/>
  <c r="U1165" i="5"/>
  <c r="Q1160" i="5"/>
  <c r="E771" i="5"/>
  <c r="E811" i="5"/>
  <c r="E1004" i="5"/>
  <c r="F771" i="5"/>
  <c r="F811" i="5"/>
  <c r="G771" i="5"/>
  <c r="G811" i="5"/>
  <c r="G1004" i="5"/>
  <c r="H771" i="5"/>
  <c r="H811" i="5"/>
  <c r="I771" i="5"/>
  <c r="I811" i="5"/>
  <c r="I1004" i="5"/>
  <c r="J771" i="5"/>
  <c r="J811" i="5"/>
  <c r="K771" i="5"/>
  <c r="K811" i="5"/>
  <c r="K1004" i="5"/>
  <c r="L771" i="5"/>
  <c r="L811" i="5"/>
  <c r="M771" i="5"/>
  <c r="M811" i="5"/>
  <c r="M1004" i="5"/>
  <c r="N771" i="5"/>
  <c r="N811" i="5"/>
  <c r="O771" i="5"/>
  <c r="O811" i="5"/>
  <c r="P771" i="5"/>
  <c r="Q771" i="5"/>
  <c r="Q811" i="5"/>
  <c r="R771" i="5"/>
  <c r="R811" i="5"/>
  <c r="R1004" i="5"/>
  <c r="S771" i="5"/>
  <c r="S811" i="5"/>
  <c r="S1004" i="5"/>
  <c r="T771" i="5"/>
  <c r="T811" i="5"/>
  <c r="U771" i="5"/>
  <c r="U811" i="5"/>
  <c r="D771" i="5"/>
  <c r="D811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D384" i="5"/>
  <c r="J217" i="5"/>
  <c r="J296" i="5" s="1"/>
  <c r="T54" i="5"/>
  <c r="T296" i="5"/>
  <c r="S54" i="5"/>
  <c r="S296" i="5"/>
  <c r="U1144" i="5"/>
  <c r="U1160" i="5"/>
  <c r="U1085" i="5"/>
  <c r="U598" i="5"/>
  <c r="U54" i="5"/>
  <c r="U296" i="5"/>
  <c r="T1085" i="5"/>
  <c r="S598" i="5"/>
  <c r="T598" i="5"/>
  <c r="R1165" i="5"/>
  <c r="R598" i="5"/>
  <c r="D1468" i="5"/>
  <c r="R54" i="5"/>
  <c r="R296" i="5"/>
  <c r="Q54" i="5"/>
  <c r="Q296" i="5"/>
  <c r="Q1165" i="5"/>
  <c r="E1165" i="5"/>
  <c r="F1165" i="5"/>
  <c r="G1165" i="5"/>
  <c r="H1165" i="5"/>
  <c r="I1165" i="5"/>
  <c r="J1165" i="5"/>
  <c r="K1165" i="5"/>
  <c r="L1165" i="5"/>
  <c r="M1165" i="5"/>
  <c r="N1165" i="5"/>
  <c r="O1165" i="5"/>
  <c r="P1165" i="5"/>
  <c r="D1165" i="5"/>
  <c r="P598" i="5"/>
  <c r="P44" i="5"/>
  <c r="P54" i="5" s="1"/>
  <c r="P296" i="5"/>
  <c r="E54" i="5"/>
  <c r="E296" i="5"/>
  <c r="F54" i="5"/>
  <c r="F296" i="5"/>
  <c r="G54" i="5"/>
  <c r="G296" i="5"/>
  <c r="H54" i="5"/>
  <c r="H296" i="5"/>
  <c r="I54" i="5"/>
  <c r="I296" i="5"/>
  <c r="K296" i="5"/>
  <c r="M54" i="5"/>
  <c r="M296" i="5"/>
  <c r="N54" i="5"/>
  <c r="N296" i="5"/>
  <c r="O54" i="5"/>
  <c r="O296" i="5"/>
  <c r="D54" i="5"/>
  <c r="D296" i="5"/>
  <c r="D1942" i="5"/>
  <c r="D1865" i="5"/>
  <c r="D1259" i="5"/>
  <c r="O598" i="5"/>
  <c r="N598" i="5"/>
  <c r="M598" i="5"/>
  <c r="L598" i="5"/>
  <c r="K598" i="5"/>
  <c r="J598" i="5"/>
  <c r="H598" i="5"/>
  <c r="G598" i="5"/>
  <c r="F598" i="5"/>
  <c r="E598" i="5"/>
  <c r="D598" i="5"/>
  <c r="I590" i="5"/>
  <c r="I589" i="5"/>
  <c r="L40" i="5"/>
  <c r="L54" i="5" s="1"/>
  <c r="L296" i="5"/>
  <c r="J27" i="5"/>
  <c r="J54" i="5" s="1"/>
  <c r="P811" i="5"/>
  <c r="T1533" i="5"/>
  <c r="L1533" i="5"/>
  <c r="H1533" i="5"/>
  <c r="U1533" i="5"/>
  <c r="Q1533" i="5"/>
  <c r="M1533" i="5"/>
  <c r="E1533" i="5"/>
  <c r="P1533" i="5"/>
  <c r="G1533" i="5"/>
  <c r="U2293" i="5"/>
  <c r="K365" i="5"/>
  <c r="Q365" i="5"/>
  <c r="N1220" i="5"/>
  <c r="H365" i="5"/>
  <c r="R1220" i="5"/>
  <c r="D1040" i="5"/>
  <c r="R1040" i="5"/>
  <c r="N1040" i="5"/>
  <c r="J1040" i="5"/>
  <c r="F1040" i="5"/>
  <c r="K2293" i="5"/>
  <c r="K2305" i="5" s="1"/>
  <c r="U1118" i="5"/>
  <c r="N1854" i="5"/>
  <c r="F2099" i="5"/>
  <c r="F2293" i="5"/>
  <c r="F2305" i="5" s="1"/>
  <c r="J588" i="5"/>
  <c r="U1040" i="5"/>
  <c r="Q1040" i="5"/>
  <c r="M1040" i="5"/>
  <c r="I1040" i="5"/>
  <c r="E2099" i="5"/>
  <c r="E2293" i="5"/>
  <c r="E2305" i="5" s="1"/>
  <c r="T1040" i="5"/>
  <c r="P1040" i="5"/>
  <c r="L1040" i="5"/>
  <c r="H1040" i="5"/>
  <c r="E1040" i="5"/>
  <c r="S1040" i="5"/>
  <c r="O1040" i="5"/>
  <c r="K1040" i="5"/>
  <c r="G1040" i="5"/>
  <c r="P588" i="5"/>
  <c r="J1220" i="5"/>
  <c r="R588" i="5"/>
  <c r="F1220" i="5"/>
  <c r="H1231" i="5"/>
  <c r="H1220" i="5"/>
  <c r="O1231" i="5"/>
  <c r="O1253" i="5"/>
  <c r="O1220" i="5"/>
  <c r="H2099" i="5"/>
  <c r="H2293" i="5"/>
  <c r="H2305" i="5" s="1"/>
  <c r="D1933" i="5"/>
  <c r="K1867" i="5"/>
  <c r="K1854" i="5"/>
  <c r="K1860" i="5"/>
  <c r="T1867" i="5"/>
  <c r="K1231" i="5"/>
  <c r="K1220" i="5"/>
  <c r="T1231" i="5"/>
  <c r="L1231" i="5"/>
  <c r="L1220" i="5"/>
  <c r="U1231" i="5"/>
  <c r="Q1231" i="5"/>
  <c r="Q1220" i="5"/>
  <c r="M1231" i="5"/>
  <c r="M1220" i="5"/>
  <c r="I1231" i="5"/>
  <c r="I1220" i="5"/>
  <c r="E1231" i="5"/>
  <c r="E1220" i="5"/>
  <c r="H1867" i="5"/>
  <c r="H1854" i="5"/>
  <c r="P1231" i="5"/>
  <c r="P1220" i="5"/>
  <c r="S1231" i="5"/>
  <c r="S1220" i="5"/>
  <c r="G1231" i="5"/>
  <c r="G1220" i="5"/>
  <c r="P1867" i="5"/>
  <c r="T2099" i="5"/>
  <c r="T2293" i="5"/>
  <c r="T2305" i="5" s="1"/>
  <c r="L2099" i="5"/>
  <c r="L2293" i="5"/>
  <c r="L2305" i="5" s="1"/>
  <c r="R1933" i="5"/>
  <c r="S1118" i="5"/>
  <c r="D365" i="5"/>
  <c r="D1220" i="5"/>
  <c r="O1867" i="5"/>
  <c r="O1854" i="5"/>
  <c r="O1909" i="5"/>
  <c r="O2424" i="5"/>
  <c r="G1867" i="5"/>
  <c r="L1867" i="5"/>
  <c r="Q1081" i="5"/>
  <c r="O1860" i="5"/>
  <c r="S1106" i="5"/>
  <c r="S1081" i="5"/>
  <c r="P1081" i="5"/>
  <c r="R1081" i="5"/>
  <c r="I1253" i="5"/>
  <c r="K1253" i="5"/>
  <c r="L1253" i="5"/>
  <c r="P1860" i="5"/>
  <c r="P2424" i="5"/>
  <c r="E1081" i="5"/>
  <c r="I1081" i="5"/>
  <c r="F1081" i="5"/>
  <c r="D1081" i="5"/>
  <c r="M1253" i="5"/>
  <c r="P1253" i="5"/>
  <c r="H1860" i="5"/>
  <c r="H1909" i="5"/>
  <c r="T1220" i="5"/>
  <c r="T1233" i="5"/>
  <c r="T1253" i="5"/>
  <c r="T1429" i="5"/>
  <c r="K1081" i="5"/>
  <c r="H1081" i="5"/>
  <c r="M1081" i="5"/>
  <c r="J1081" i="5"/>
  <c r="Q1253" i="5"/>
  <c r="S1253" i="5"/>
  <c r="U1220" i="5"/>
  <c r="U1233" i="5"/>
  <c r="U1253" i="5"/>
  <c r="O1081" i="5"/>
  <c r="L1081" i="5"/>
  <c r="N1860" i="5"/>
  <c r="U1106" i="5"/>
  <c r="N1081" i="5"/>
  <c r="E1253" i="5"/>
  <c r="G1253" i="5"/>
  <c r="H1253" i="5"/>
  <c r="L588" i="5"/>
  <c r="N588" i="5"/>
  <c r="D588" i="5"/>
  <c r="H588" i="5"/>
  <c r="F588" i="5"/>
  <c r="F1854" i="5"/>
  <c r="S1854" i="5"/>
  <c r="S1860" i="5"/>
  <c r="E588" i="5"/>
  <c r="I588" i="5"/>
  <c r="K588" i="5"/>
  <c r="G1854" i="5"/>
  <c r="G1860" i="5"/>
  <c r="R1867" i="5"/>
  <c r="R1854" i="5"/>
  <c r="I1867" i="5"/>
  <c r="M1867" i="5"/>
  <c r="L1854" i="5"/>
  <c r="L1860" i="5"/>
  <c r="L1909" i="5"/>
  <c r="D1867" i="5"/>
  <c r="U1867" i="5"/>
  <c r="U1854" i="5"/>
  <c r="U1909" i="5"/>
  <c r="U2424" i="5"/>
  <c r="E1867" i="5"/>
  <c r="E1854" i="5"/>
  <c r="E1860" i="5"/>
  <c r="Q1867" i="5"/>
  <c r="Q1854" i="5"/>
  <c r="T1854" i="5"/>
  <c r="T1860" i="5"/>
  <c r="T2424" i="5"/>
  <c r="R1860" i="5"/>
  <c r="R2424" i="5"/>
  <c r="U1860" i="5"/>
  <c r="F1860" i="5"/>
  <c r="F1909" i="5"/>
  <c r="F2424" i="5"/>
  <c r="Q1860" i="5"/>
  <c r="Q1909" i="5"/>
  <c r="J1867" i="5"/>
  <c r="J1854" i="5"/>
  <c r="J1909" i="5"/>
  <c r="J2424" i="5"/>
  <c r="M1854" i="5"/>
  <c r="M1909" i="5"/>
  <c r="M2424" i="5"/>
  <c r="R1909" i="5"/>
  <c r="M1860" i="5"/>
  <c r="J1860" i="5"/>
  <c r="T1909" i="5"/>
  <c r="E1933" i="5"/>
  <c r="I1933" i="5"/>
  <c r="J1297" i="5"/>
  <c r="J1300" i="5"/>
  <c r="J1231" i="5"/>
  <c r="J1253" i="5"/>
  <c r="J1933" i="5"/>
  <c r="M1933" i="5"/>
  <c r="G1933" i="5"/>
  <c r="F1867" i="5"/>
  <c r="F1933" i="5"/>
  <c r="U1297" i="5"/>
  <c r="U1300" i="5"/>
  <c r="F1231" i="5"/>
  <c r="F1253" i="5"/>
  <c r="D1297" i="5"/>
  <c r="D1300" i="5"/>
  <c r="D1231" i="5"/>
  <c r="D1253" i="5"/>
  <c r="T1297" i="5"/>
  <c r="T1300" i="5"/>
  <c r="K1933" i="5"/>
  <c r="R1297" i="5"/>
  <c r="R1300" i="5"/>
  <c r="R1231" i="5"/>
  <c r="R1253" i="5"/>
  <c r="Q1933" i="5"/>
  <c r="Q2424" i="5"/>
  <c r="U1933" i="5"/>
  <c r="P1933" i="5"/>
  <c r="Q1297" i="5"/>
  <c r="Q1300" i="5"/>
  <c r="S1867" i="5"/>
  <c r="S1933" i="5"/>
  <c r="L1297" i="5"/>
  <c r="L1300" i="5"/>
  <c r="M1297" i="5"/>
  <c r="M1300" i="5"/>
  <c r="E1297" i="5"/>
  <c r="E1300" i="5"/>
  <c r="S1297" i="5"/>
  <c r="S1300" i="5"/>
  <c r="I1297" i="5"/>
  <c r="I1300" i="5"/>
  <c r="O1933" i="5"/>
  <c r="N1867" i="5"/>
  <c r="N1933" i="5"/>
  <c r="G1297" i="5"/>
  <c r="G1300" i="5"/>
  <c r="O1297" i="5"/>
  <c r="O1300" i="5"/>
  <c r="L606" i="5"/>
  <c r="L749" i="5"/>
  <c r="L1004" i="5"/>
  <c r="N606" i="5"/>
  <c r="N749" i="5"/>
  <c r="N1004" i="5"/>
  <c r="J606" i="5"/>
  <c r="H606" i="5"/>
  <c r="H749" i="5"/>
  <c r="D606" i="5"/>
  <c r="D749" i="5"/>
  <c r="D1004" i="5"/>
  <c r="I606" i="5"/>
  <c r="I749" i="5"/>
  <c r="E606" i="5"/>
  <c r="E749" i="5"/>
  <c r="P606" i="5"/>
  <c r="P749" i="5"/>
  <c r="K1297" i="5"/>
  <c r="K1300" i="5"/>
  <c r="U1124" i="5"/>
  <c r="U1134" i="5"/>
  <c r="N1297" i="5"/>
  <c r="N1300" i="5"/>
  <c r="N1231" i="5"/>
  <c r="N1253" i="5"/>
  <c r="O606" i="5"/>
  <c r="O588" i="5"/>
  <c r="D411" i="5"/>
  <c r="D1826" i="5"/>
  <c r="R606" i="5"/>
  <c r="R749" i="5"/>
  <c r="K411" i="5"/>
  <c r="K1826" i="5"/>
  <c r="M606" i="5"/>
  <c r="M588" i="5"/>
  <c r="K606" i="5"/>
  <c r="K749" i="5"/>
  <c r="H1297" i="5"/>
  <c r="H1300" i="5"/>
  <c r="H411" i="5"/>
  <c r="H1826" i="5"/>
  <c r="F606" i="5"/>
  <c r="F1004" i="5"/>
  <c r="F749" i="5"/>
  <c r="G606" i="5"/>
  <c r="G588" i="5"/>
  <c r="P1297" i="5"/>
  <c r="P1300" i="5"/>
  <c r="Q411" i="5"/>
  <c r="Q1826" i="5"/>
  <c r="S606" i="5"/>
  <c r="S588" i="5"/>
  <c r="K1118" i="5"/>
  <c r="K1124" i="5"/>
  <c r="K1134" i="5"/>
  <c r="K1144" i="5" s="1"/>
  <c r="K1160" i="5"/>
  <c r="U588" i="5"/>
  <c r="U606" i="5"/>
  <c r="J1118" i="5"/>
  <c r="M1118" i="5"/>
  <c r="M1124" i="5"/>
  <c r="E1118" i="5"/>
  <c r="L1118" i="5"/>
  <c r="L1124" i="5"/>
  <c r="L1134" i="5"/>
  <c r="L1144" i="5" s="1"/>
  <c r="L1160" i="5"/>
  <c r="D1118" i="5"/>
  <c r="N1118" i="5"/>
  <c r="N1124" i="5"/>
  <c r="F1118" i="5"/>
  <c r="S1124" i="5"/>
  <c r="S1134" i="5"/>
  <c r="S1144" i="5" s="1"/>
  <c r="S1160" i="5"/>
  <c r="G1118" i="5"/>
  <c r="G1124" i="5"/>
  <c r="G1134" i="5"/>
  <c r="G1144" i="5" s="1"/>
  <c r="G1160" i="5"/>
  <c r="Q588" i="5"/>
  <c r="Q606" i="5"/>
  <c r="T1118" i="5"/>
  <c r="T1124" i="5"/>
  <c r="T1134" i="5"/>
  <c r="T1144" i="5" s="1"/>
  <c r="T1160" i="5"/>
  <c r="R1118" i="5"/>
  <c r="R1124" i="5"/>
  <c r="R1134" i="5"/>
  <c r="R1144" i="5" s="1"/>
  <c r="R1160" i="5"/>
  <c r="I1118" i="5"/>
  <c r="I1124" i="5"/>
  <c r="I1134" i="5"/>
  <c r="I1144" i="5" s="1"/>
  <c r="I1160" i="5"/>
  <c r="O1118" i="5"/>
  <c r="O1124" i="5"/>
  <c r="O1134" i="5"/>
  <c r="O1144" i="5" s="1"/>
  <c r="O1160" i="5"/>
  <c r="P1118" i="5"/>
  <c r="P1124" i="5"/>
  <c r="P1134" i="5"/>
  <c r="P1144" i="5" s="1"/>
  <c r="P1160" i="5"/>
  <c r="H1118" i="5"/>
  <c r="H1124" i="5"/>
  <c r="H1134" i="5"/>
  <c r="H1144" i="5" s="1"/>
  <c r="H1160" i="5"/>
  <c r="T588" i="5"/>
  <c r="T749" i="5"/>
  <c r="T757" i="5" s="1"/>
  <c r="T606" i="5"/>
  <c r="G1106" i="5"/>
  <c r="K1106" i="5"/>
  <c r="O1106" i="5"/>
  <c r="T1106" i="5"/>
  <c r="D1777" i="5"/>
  <c r="R1777" i="5"/>
  <c r="N1777" i="5"/>
  <c r="J1777" i="5"/>
  <c r="F1777" i="5"/>
  <c r="O365" i="5"/>
  <c r="O411" i="5"/>
  <c r="O1826" i="5"/>
  <c r="F365" i="5"/>
  <c r="D1106" i="5"/>
  <c r="H1106" i="5"/>
  <c r="L1106" i="5"/>
  <c r="P1106" i="5"/>
  <c r="S365" i="5"/>
  <c r="S411" i="5"/>
  <c r="S1826" i="5"/>
  <c r="U1777" i="5"/>
  <c r="Q1777" i="5"/>
  <c r="M1777" i="5"/>
  <c r="I1777" i="5"/>
  <c r="E1777" i="5"/>
  <c r="R365" i="5"/>
  <c r="R411" i="5"/>
  <c r="R1826" i="5"/>
  <c r="N365" i="5"/>
  <c r="N411" i="5"/>
  <c r="N1826" i="5"/>
  <c r="J365" i="5"/>
  <c r="E365" i="5"/>
  <c r="E411" i="5"/>
  <c r="E1826" i="5"/>
  <c r="E1106" i="5"/>
  <c r="I1106" i="5"/>
  <c r="M1106" i="5"/>
  <c r="R1106" i="5"/>
  <c r="Q1118" i="5"/>
  <c r="Q1124" i="5"/>
  <c r="Q1106" i="5"/>
  <c r="T1777" i="5"/>
  <c r="P1777" i="5"/>
  <c r="L1777" i="5"/>
  <c r="H1777" i="5"/>
  <c r="U365" i="5"/>
  <c r="U375" i="5"/>
  <c r="M365" i="5"/>
  <c r="M411" i="5"/>
  <c r="I365" i="5"/>
  <c r="I411" i="5"/>
  <c r="F1106" i="5"/>
  <c r="J1106" i="5"/>
  <c r="N1106" i="5"/>
  <c r="S1777" i="5"/>
  <c r="O1777" i="5"/>
  <c r="K1777" i="5"/>
  <c r="G1777" i="5"/>
  <c r="T365" i="5"/>
  <c r="P365" i="5"/>
  <c r="P411" i="5"/>
  <c r="P1826" i="5"/>
  <c r="L365" i="5"/>
  <c r="G365" i="5"/>
  <c r="G411" i="5"/>
  <c r="Q749" i="5"/>
  <c r="N1909" i="5"/>
  <c r="N2424" i="5"/>
  <c r="O749" i="5"/>
  <c r="O1004" i="5"/>
  <c r="G1295" i="5"/>
  <c r="G749" i="5"/>
  <c r="O1295" i="5"/>
  <c r="J749" i="5"/>
  <c r="J1004" i="5"/>
  <c r="Q1295" i="5"/>
  <c r="G1826" i="5"/>
  <c r="N1134" i="5"/>
  <c r="N1144" i="5" s="1"/>
  <c r="N1160" i="5"/>
  <c r="M1134" i="5"/>
  <c r="M1144" i="5" s="1"/>
  <c r="M1160" i="5"/>
  <c r="U749" i="5"/>
  <c r="U757" i="5" s="1"/>
  <c r="U1004" i="5"/>
  <c r="M749" i="5"/>
  <c r="S749" i="5"/>
  <c r="U411" i="5"/>
  <c r="U1826" i="5"/>
  <c r="F1124" i="5"/>
  <c r="D1124" i="5"/>
  <c r="E1124" i="5"/>
  <c r="E1134" i="5"/>
  <c r="E1144" i="5" s="1"/>
  <c r="E1160" i="5"/>
  <c r="J1124" i="5"/>
  <c r="J1134" i="5"/>
  <c r="J1144" i="5" s="1"/>
  <c r="J1160" i="5"/>
  <c r="L411" i="5"/>
  <c r="L1826" i="5"/>
  <c r="M1826" i="5"/>
  <c r="J411" i="5"/>
  <c r="J1826" i="5"/>
  <c r="F411" i="5"/>
  <c r="F1826" i="5"/>
  <c r="Q1429" i="5"/>
  <c r="P1004" i="5"/>
  <c r="H1004" i="5"/>
  <c r="K1429" i="5"/>
  <c r="F1134" i="5"/>
  <c r="F1144" i="5" s="1"/>
  <c r="F1160" i="5"/>
  <c r="D1134" i="5"/>
  <c r="D1144" i="5" s="1"/>
  <c r="D1160" i="5"/>
  <c r="Q1450" i="5"/>
  <c r="D2099" i="5"/>
  <c r="R2293" i="5"/>
  <c r="R2305" i="5" s="1"/>
  <c r="O2099" i="5"/>
  <c r="O2293" i="5"/>
  <c r="O2305" i="5" s="1"/>
  <c r="M2099" i="5"/>
  <c r="M2293" i="5"/>
  <c r="M2305" i="5" s="1"/>
  <c r="N2099" i="5"/>
  <c r="N2293" i="5"/>
  <c r="N2305" i="5" s="1"/>
  <c r="J2099" i="5"/>
  <c r="J2293" i="5"/>
  <c r="J2305" i="5" s="1"/>
  <c r="S2099" i="5"/>
  <c r="S2293" i="5"/>
  <c r="S2305" i="5" s="1"/>
  <c r="Q2099" i="5"/>
  <c r="Q2293" i="5"/>
  <c r="Q2305" i="5" s="1"/>
  <c r="G2099" i="5"/>
  <c r="G2293" i="5"/>
  <c r="G2305" i="5" s="1"/>
  <c r="F1295" i="5"/>
  <c r="U1295" i="5"/>
  <c r="P1295" i="5"/>
  <c r="H1295" i="5"/>
  <c r="M1295" i="5"/>
  <c r="T1295" i="5"/>
  <c r="N1295" i="5"/>
  <c r="N1429" i="5"/>
  <c r="E1295" i="5"/>
  <c r="N1450" i="5"/>
  <c r="N1456" i="5"/>
  <c r="M1429" i="5"/>
  <c r="K1450" i="5"/>
  <c r="K1768" i="5"/>
  <c r="K1456" i="5"/>
  <c r="T1004" i="5"/>
  <c r="E1429" i="5"/>
  <c r="S1909" i="5"/>
  <c r="S2424" i="5"/>
  <c r="H1429" i="5"/>
  <c r="S1295" i="5"/>
  <c r="G1429" i="5"/>
  <c r="U1429" i="5"/>
  <c r="T1450" i="5"/>
  <c r="T1456" i="5"/>
  <c r="T1768" i="5"/>
  <c r="O1429" i="5"/>
  <c r="F1429" i="5"/>
  <c r="R1295" i="5"/>
  <c r="S1429" i="5"/>
  <c r="Q1456" i="5"/>
  <c r="Q1768" i="5"/>
  <c r="T375" i="5"/>
  <c r="T411" i="5"/>
  <c r="L2424" i="5"/>
  <c r="I1860" i="5"/>
  <c r="I1909" i="5"/>
  <c r="K1909" i="5"/>
  <c r="K2424" i="5"/>
  <c r="G1081" i="5"/>
  <c r="N1768" i="5"/>
  <c r="P1429" i="5"/>
  <c r="J1295" i="5"/>
  <c r="E1909" i="5"/>
  <c r="E2424" i="5"/>
  <c r="D1909" i="5"/>
  <c r="D2424" i="5"/>
  <c r="G1909" i="5"/>
  <c r="G2424" i="5"/>
  <c r="H2424" i="5"/>
  <c r="D1429" i="5"/>
  <c r="D1450" i="5"/>
  <c r="D1456" i="5"/>
  <c r="D1768" i="5"/>
  <c r="S1450" i="5"/>
  <c r="S1456" i="5"/>
  <c r="S1768" i="5"/>
  <c r="H1450" i="5"/>
  <c r="H1456" i="5"/>
  <c r="R1429" i="5"/>
  <c r="I1429" i="5"/>
  <c r="J1429" i="5"/>
  <c r="U1450" i="5"/>
  <c r="U1456" i="5"/>
  <c r="G1450" i="5"/>
  <c r="G1768" i="5"/>
  <c r="G1456" i="5"/>
  <c r="T1826" i="5"/>
  <c r="M1450" i="5"/>
  <c r="M1768" i="5"/>
  <c r="M1456" i="5"/>
  <c r="P1450" i="5"/>
  <c r="F1450" i="5"/>
  <c r="F1456" i="5"/>
  <c r="O1450" i="5"/>
  <c r="O1456" i="5"/>
  <c r="O1768" i="5"/>
  <c r="F1768" i="5"/>
  <c r="I2424" i="5"/>
  <c r="E1450" i="5"/>
  <c r="E1768" i="5"/>
  <c r="E1456" i="5"/>
  <c r="L1429" i="5"/>
  <c r="L1450" i="5"/>
  <c r="L1456" i="5"/>
  <c r="J1450" i="5"/>
  <c r="J1456" i="5"/>
  <c r="I1450" i="5"/>
  <c r="I1456" i="5"/>
  <c r="P1456" i="5"/>
  <c r="U1768" i="5"/>
  <c r="H1768" i="5"/>
  <c r="R1450" i="5"/>
  <c r="R1456" i="5"/>
  <c r="I1768" i="5"/>
  <c r="L1768" i="5"/>
  <c r="R1768" i="5"/>
  <c r="J1768" i="5"/>
  <c r="G1265" i="5" l="1"/>
  <c r="D765" i="5"/>
  <c r="D1265" i="5" s="1"/>
  <c r="L765" i="5"/>
  <c r="L1265" i="5" s="1"/>
  <c r="I765" i="5"/>
  <c r="S1265" i="5"/>
  <c r="H1265" i="5"/>
  <c r="R1265" i="5"/>
  <c r="U1265" i="5"/>
  <c r="Q1265" i="5"/>
  <c r="F1265" i="5"/>
  <c r="K1265" i="5"/>
  <c r="J1265" i="5"/>
  <c r="E1265" i="5"/>
  <c r="N1265" i="5"/>
  <c r="T1265" i="5"/>
  <c r="P1265" i="5"/>
  <c r="M1265" i="5"/>
  <c r="O1265" i="5"/>
  <c r="D1295" i="5"/>
  <c r="I1533" i="5"/>
  <c r="I1826" i="5"/>
  <c r="I2099" i="5"/>
  <c r="I598" i="5"/>
  <c r="L1295" i="5"/>
  <c r="I1854" i="5"/>
  <c r="I2293" i="5"/>
  <c r="I2305" i="5" s="1"/>
  <c r="I1295" i="5"/>
  <c r="I1265" i="5" l="1"/>
  <c r="M1921" i="5"/>
  <c r="Q1921" i="5"/>
  <c r="K1797" i="5"/>
  <c r="G1921" i="5"/>
  <c r="J1797" i="5"/>
  <c r="T1921" i="5"/>
  <c r="H1797" i="5"/>
  <c r="S1921" i="5"/>
  <c r="R1797" i="5"/>
  <c r="D1797" i="5"/>
  <c r="N1797" i="5"/>
  <c r="F1921" i="5"/>
  <c r="U1921" i="5"/>
  <c r="G1797" i="5"/>
  <c r="I1921" i="5"/>
  <c r="M1797" i="5"/>
  <c r="P1797" i="5"/>
  <c r="O1797" i="5"/>
  <c r="E1921" i="5"/>
  <c r="L1921" i="5"/>
  <c r="I1797" i="5"/>
  <c r="K1921" i="5"/>
  <c r="V1921" i="5"/>
  <c r="L1797" i="5"/>
  <c r="Q1797" i="5"/>
  <c r="N1921" i="5"/>
  <c r="S1797" i="5"/>
  <c r="E1797" i="5"/>
  <c r="H1921" i="5"/>
  <c r="F1797" i="5"/>
  <c r="T1797" i="5"/>
  <c r="P1921" i="5"/>
  <c r="O1921" i="5"/>
  <c r="D1921" i="5"/>
  <c r="J1921" i="5"/>
  <c r="R1921" i="5"/>
</calcChain>
</file>

<file path=xl/sharedStrings.xml><?xml version="1.0" encoding="utf-8"?>
<sst xmlns="http://schemas.openxmlformats.org/spreadsheetml/2006/main" count="5041" uniqueCount="2529">
  <si>
    <t>ESPECIE</t>
  </si>
  <si>
    <t>AMARGO</t>
  </si>
  <si>
    <t>GUARA</t>
  </si>
  <si>
    <t>JORDANOLO</t>
  </si>
  <si>
    <t>MARCONA</t>
  </si>
  <si>
    <t xml:space="preserve">NON PAREIL </t>
  </si>
  <si>
    <t xml:space="preserve">RUBY </t>
  </si>
  <si>
    <t>TEXAS</t>
  </si>
  <si>
    <t>THOMPSON</t>
  </si>
  <si>
    <t xml:space="preserve">WOOD COLONY </t>
  </si>
  <si>
    <t>OTROS</t>
  </si>
  <si>
    <t>ALMENDRO ( Prunus amygdalus)</t>
  </si>
  <si>
    <t>AURORA</t>
  </si>
  <si>
    <t>ATLANTIC</t>
  </si>
  <si>
    <t>BILOXI</t>
  </si>
  <si>
    <t>BLUE JAY</t>
  </si>
  <si>
    <t>BLUE HEAVEN</t>
  </si>
  <si>
    <t>BONITA</t>
  </si>
  <si>
    <t>CAPE FEAR</t>
  </si>
  <si>
    <t>CHOICE</t>
  </si>
  <si>
    <t>CHANDLER</t>
  </si>
  <si>
    <t>COOPER</t>
  </si>
  <si>
    <t>COVILLE</t>
  </si>
  <si>
    <t>DENISSE</t>
  </si>
  <si>
    <t>DUKE</t>
  </si>
  <si>
    <t>DUKE AMARILLA</t>
  </si>
  <si>
    <t>ELLIOT</t>
  </si>
  <si>
    <t>GEORGIAGEM</t>
  </si>
  <si>
    <t>GULF COAST</t>
  </si>
  <si>
    <t>JERSEY</t>
  </si>
  <si>
    <t>LATE BLUE</t>
  </si>
  <si>
    <t>LIBERTY</t>
  </si>
  <si>
    <t>NELSON</t>
  </si>
  <si>
    <t>NORTHLAND</t>
  </si>
  <si>
    <t xml:space="preserve">O´NEIL </t>
  </si>
  <si>
    <t>OZARK BLUE</t>
  </si>
  <si>
    <t>PATRIOT</t>
  </si>
  <si>
    <t>PREMIER</t>
  </si>
  <si>
    <t>POWER BLUE</t>
  </si>
  <si>
    <t>SIERRA</t>
  </si>
  <si>
    <t>SHARPBLUE</t>
  </si>
  <si>
    <t>SOUTHLAND</t>
  </si>
  <si>
    <t>SPARTAN</t>
  </si>
  <si>
    <t>SUNRISE</t>
  </si>
  <si>
    <t>STAR</t>
  </si>
  <si>
    <t>TORO</t>
  </si>
  <si>
    <t>DECLARACIONES DE EXISTENCIA DE PLANTAS FRUTALES AL EXPENDIO</t>
  </si>
  <si>
    <t>Almendro</t>
  </si>
  <si>
    <t>Arándano</t>
  </si>
  <si>
    <t>Caqui</t>
  </si>
  <si>
    <t>Castaño</t>
  </si>
  <si>
    <t>Cerezo</t>
  </si>
  <si>
    <t>Ciruelo Japonés</t>
  </si>
  <si>
    <t>Ciruelo Europeo</t>
  </si>
  <si>
    <t>BARCELONA</t>
  </si>
  <si>
    <t>CASINA</t>
  </si>
  <si>
    <t>DARIA</t>
  </si>
  <si>
    <t>DAVIANA</t>
  </si>
  <si>
    <t>GRIS</t>
  </si>
  <si>
    <t>MORTARELLA</t>
  </si>
  <si>
    <t>NARANJO</t>
  </si>
  <si>
    <t>QUERCUS RUSECENS</t>
  </si>
  <si>
    <t>RICCHIA</t>
  </si>
  <si>
    <t>ROMANA</t>
  </si>
  <si>
    <t>SAN GIOVANNI</t>
  </si>
  <si>
    <t>SELVATICO</t>
  </si>
  <si>
    <t>T GO2</t>
  </si>
  <si>
    <t>WILLAMETTE</t>
  </si>
  <si>
    <t>Avellano Europeo</t>
  </si>
  <si>
    <t>Frambueso</t>
  </si>
  <si>
    <t>Frutilla</t>
  </si>
  <si>
    <t>Grosella</t>
  </si>
  <si>
    <t>Guayaba</t>
  </si>
  <si>
    <t>Guindo</t>
  </si>
  <si>
    <t>Higuera</t>
  </si>
  <si>
    <t>Lucumo</t>
  </si>
  <si>
    <t>Kiwi</t>
  </si>
  <si>
    <t>Lima</t>
  </si>
  <si>
    <t>Macadamia</t>
  </si>
  <si>
    <t>Mango</t>
  </si>
  <si>
    <t>C-104</t>
  </si>
  <si>
    <t>C-601</t>
  </si>
  <si>
    <t>C-602</t>
  </si>
  <si>
    <t>COTI</t>
  </si>
  <si>
    <t>ARÁNDANO (Vaccinium corymbosum L.)</t>
  </si>
  <si>
    <t>AR 26962</t>
  </si>
  <si>
    <t>AR 26963</t>
  </si>
  <si>
    <t>CENTURION</t>
  </si>
  <si>
    <t>COSTA 99-42</t>
  </si>
  <si>
    <t>COSTA 97-390</t>
  </si>
  <si>
    <t>PANDER BLUE</t>
  </si>
  <si>
    <t>SWEET CRISP</t>
  </si>
  <si>
    <t>BORIGAZTA</t>
  </si>
  <si>
    <t>BRAU WHELL</t>
  </si>
  <si>
    <t>BRIGITTA</t>
  </si>
  <si>
    <t>DEL CIELO</t>
  </si>
  <si>
    <t>FELINA</t>
  </si>
  <si>
    <t>ROCKINACE</t>
  </si>
  <si>
    <t>AVELLANO EUROPEO (Corylus avellana L.)</t>
  </si>
  <si>
    <t>CAFÉ</t>
  </si>
  <si>
    <t>CHILENO</t>
  </si>
  <si>
    <t>EPSILON</t>
  </si>
  <si>
    <t>FUCSIA</t>
  </si>
  <si>
    <t>GAMMA</t>
  </si>
  <si>
    <t>GRINGO</t>
  </si>
  <si>
    <t>HALL'S GIANT</t>
  </si>
  <si>
    <t>LAS QUEMAS</t>
  </si>
  <si>
    <t>NOCCIONE</t>
  </si>
  <si>
    <t>OSO 228.084</t>
  </si>
  <si>
    <t>TONDA GENTILE DE LA LANGHE</t>
  </si>
  <si>
    <t>TONDA ROMANA</t>
  </si>
  <si>
    <t>TGOLD</t>
  </si>
  <si>
    <t>VERDE</t>
  </si>
  <si>
    <t>ZETA</t>
  </si>
  <si>
    <t>CAQUI  (Diospyros kaki)</t>
  </si>
  <si>
    <t>HACHIYA</t>
  </si>
  <si>
    <t>MANCAQUI</t>
  </si>
  <si>
    <t>BRAISWELL</t>
  </si>
  <si>
    <t>CASTAÑO COMUN</t>
  </si>
  <si>
    <t>CASTAÑO DE LA MADONNA</t>
  </si>
  <si>
    <t>CASTELL BORELLO</t>
  </si>
  <si>
    <t>CITTA DI CASTELLO</t>
  </si>
  <si>
    <t>LA PERLA</t>
  </si>
  <si>
    <t>MARIGOULE</t>
  </si>
  <si>
    <t>MARRON DORE DE LYON</t>
  </si>
  <si>
    <t>MARRON CUNEO</t>
  </si>
  <si>
    <t>M.DI VAL DI SUSA</t>
  </si>
  <si>
    <t>M.DI MONTEMARRANO</t>
  </si>
  <si>
    <t>MONTE MARIANO</t>
  </si>
  <si>
    <t>MONSTRUOSA KNIGHT</t>
  </si>
  <si>
    <t>PRECOZ MIGOULE</t>
  </si>
  <si>
    <t>SEMILLA</t>
  </si>
  <si>
    <t>CASTAÑO (Castanea sativa Miller)</t>
  </si>
  <si>
    <t>TIPO MARRÓN</t>
  </si>
  <si>
    <t>CEREZO (Prunus avium L.)</t>
  </si>
  <si>
    <t>ALEMAN TARDIO</t>
  </si>
  <si>
    <t>BIGARREAUX NAPOLEON</t>
  </si>
  <si>
    <t>BIGALISE</t>
  </si>
  <si>
    <t>BING 260</t>
  </si>
  <si>
    <t>BLACK TARTARIAN</t>
  </si>
  <si>
    <t>BROOKS</t>
  </si>
  <si>
    <t>BURLAT'S</t>
  </si>
  <si>
    <t>CE-14</t>
  </si>
  <si>
    <t>CE-15</t>
  </si>
  <si>
    <t>CE-82</t>
  </si>
  <si>
    <t>CE-83</t>
  </si>
  <si>
    <t>CORAZON DE PALOMA</t>
  </si>
  <si>
    <t>CRISTALINA</t>
  </si>
  <si>
    <t>DANNONNAY</t>
  </si>
  <si>
    <t>DURONI 3</t>
  </si>
  <si>
    <t>EARLISE</t>
  </si>
  <si>
    <t>FERPRIME</t>
  </si>
  <si>
    <t>GARNET</t>
  </si>
  <si>
    <t>GLEN ROCK</t>
  </si>
  <si>
    <t>KATALIN</t>
  </si>
  <si>
    <t>LATE MARIA</t>
  </si>
  <si>
    <t>MINIE ROYAL</t>
  </si>
  <si>
    <t>MONTMORENCY</t>
  </si>
  <si>
    <t>NAPOLEON</t>
  </si>
  <si>
    <t>PETER</t>
  </si>
  <si>
    <t>PONTALEB</t>
  </si>
  <si>
    <t>PRAGA</t>
  </si>
  <si>
    <t>REPUBLICAN</t>
  </si>
  <si>
    <t>RUBY</t>
  </si>
  <si>
    <t>SANDRA ROSE</t>
  </si>
  <si>
    <t>SENTENNIAL</t>
  </si>
  <si>
    <t>SYLVIA</t>
  </si>
  <si>
    <t>SKEENA</t>
  </si>
  <si>
    <t>SOMERSET</t>
  </si>
  <si>
    <t>SPC 207</t>
  </si>
  <si>
    <t>STELLA</t>
  </si>
  <si>
    <t>STACCATO</t>
  </si>
  <si>
    <t>TULARE</t>
  </si>
  <si>
    <t>VAN</t>
  </si>
  <si>
    <t>VINA</t>
  </si>
  <si>
    <t>ZARA</t>
  </si>
  <si>
    <t>CHELAN</t>
  </si>
  <si>
    <t>ROYAL ANN</t>
  </si>
  <si>
    <t>CHIRIMOYO (Annona cherimola Mill)</t>
  </si>
  <si>
    <t>BRONCEADA</t>
  </si>
  <si>
    <t>NATIVO</t>
  </si>
  <si>
    <t>CIRUELO EUROPEO (Prunus domestica)</t>
  </si>
  <si>
    <t>ADARA</t>
  </si>
  <si>
    <t>AMBRA</t>
  </si>
  <si>
    <t>ANGELENO</t>
  </si>
  <si>
    <t>BANDORA</t>
  </si>
  <si>
    <t>BLACK KAT</t>
  </si>
  <si>
    <t>BLACK SPLENDOR</t>
  </si>
  <si>
    <t>BLACK NOS</t>
  </si>
  <si>
    <t>BRAVE HEART</t>
  </si>
  <si>
    <t xml:space="preserve">CASSELMAN </t>
  </si>
  <si>
    <t>CATALINA</t>
  </si>
  <si>
    <t>D44-96</t>
  </si>
  <si>
    <t>EARLY QUEEN</t>
  </si>
  <si>
    <t xml:space="preserve">ELEPHANT HEART </t>
  </si>
  <si>
    <t>ETROG</t>
  </si>
  <si>
    <t>FRIAR</t>
  </si>
  <si>
    <t>GREEN RED</t>
  </si>
  <si>
    <t>JOHN W</t>
  </si>
  <si>
    <t xml:space="preserve">LARODA </t>
  </si>
  <si>
    <t>LEMON</t>
  </si>
  <si>
    <t>LINDA ROSA</t>
  </si>
  <si>
    <t>MARK</t>
  </si>
  <si>
    <t>MGM-141</t>
  </si>
  <si>
    <t>MID RED PLUM</t>
  </si>
  <si>
    <t>MIROBALAN</t>
  </si>
  <si>
    <t>MIRRELL</t>
  </si>
  <si>
    <t>OWEN T.</t>
  </si>
  <si>
    <t>PINK DELIGHT</t>
  </si>
  <si>
    <t>QUENT</t>
  </si>
  <si>
    <t xml:space="preserve">RED BEAUT </t>
  </si>
  <si>
    <t>RED HEART</t>
  </si>
  <si>
    <t>REINA CLAUDIA</t>
  </si>
  <si>
    <t xml:space="preserve">ROYAL DIAMOMD </t>
  </si>
  <si>
    <t xml:space="preserve">ROYSUM </t>
  </si>
  <si>
    <t xml:space="preserve">SIMKA </t>
  </si>
  <si>
    <t xml:space="preserve">SPRING BEAUT </t>
  </si>
  <si>
    <t>SUPLUMTWENTY SIX</t>
  </si>
  <si>
    <t>92-032/R1</t>
  </si>
  <si>
    <t>CIRUELO JAPONÉS (Prunus salicina Lindl.)</t>
  </si>
  <si>
    <t>BLUE GIANT</t>
  </si>
  <si>
    <t>CI111</t>
  </si>
  <si>
    <t>CI362</t>
  </si>
  <si>
    <t>CI371</t>
  </si>
  <si>
    <t>CI375</t>
  </si>
  <si>
    <t>CI385</t>
  </si>
  <si>
    <t>CI403</t>
  </si>
  <si>
    <t>CI406</t>
  </si>
  <si>
    <t>CI409</t>
  </si>
  <si>
    <t>CI410</t>
  </si>
  <si>
    <t>FLAVOR FALL</t>
  </si>
  <si>
    <t xml:space="preserve">FLAVOR RICH </t>
  </si>
  <si>
    <t>SEPTEMBER YUMMY</t>
  </si>
  <si>
    <t>YUMMY BEAUT</t>
  </si>
  <si>
    <t>YUMMY GIANT</t>
  </si>
  <si>
    <t>C-103</t>
  </si>
  <si>
    <t>C-112</t>
  </si>
  <si>
    <t>C-119</t>
  </si>
  <si>
    <t>C-121</t>
  </si>
  <si>
    <t>C-122</t>
  </si>
  <si>
    <t>C-123</t>
  </si>
  <si>
    <t>C-83</t>
  </si>
  <si>
    <t>CB27001</t>
  </si>
  <si>
    <t>CB27002</t>
  </si>
  <si>
    <t>CB27003</t>
  </si>
  <si>
    <t>CRANBERRIES (Vaccinium oxycoccus)</t>
  </si>
  <si>
    <t>FLAVOR GLO</t>
  </si>
  <si>
    <t>GOLDBAR</t>
  </si>
  <si>
    <t>GRANDIR</t>
  </si>
  <si>
    <t>K-706-88</t>
  </si>
  <si>
    <t xml:space="preserve">LUNA </t>
  </si>
  <si>
    <t>NINFA</t>
  </si>
  <si>
    <t xml:space="preserve">PALSTEIN </t>
  </si>
  <si>
    <t>TOMCOT</t>
  </si>
  <si>
    <t>V-51-71</t>
  </si>
  <si>
    <t>ZEBRA</t>
  </si>
  <si>
    <t>C-406</t>
  </si>
  <si>
    <t>C-409</t>
  </si>
  <si>
    <t>C-84</t>
  </si>
  <si>
    <t>C-92</t>
  </si>
  <si>
    <t xml:space="preserve">KATY </t>
  </si>
  <si>
    <t>DURAZNERO (Prunus persica (L.) Batsch.)</t>
  </si>
  <si>
    <t>AMERICAN NECTAR</t>
  </si>
  <si>
    <t>ANDROSS</t>
  </si>
  <si>
    <t>BETARRAGA</t>
  </si>
  <si>
    <t>BLANQUILLO</t>
  </si>
  <si>
    <t xml:space="preserve">BOWEN </t>
  </si>
  <si>
    <t>BRITNEY LANE</t>
  </si>
  <si>
    <t xml:space="preserve">CAL RED </t>
  </si>
  <si>
    <t xml:space="preserve">CAROLYN </t>
  </si>
  <si>
    <t xml:space="preserve">CARSON </t>
  </si>
  <si>
    <t>CHUCHE PICUDO</t>
  </si>
  <si>
    <t>COPIAPO</t>
  </si>
  <si>
    <t xml:space="preserve">CORONA </t>
  </si>
  <si>
    <t>DEESIX</t>
  </si>
  <si>
    <t xml:space="preserve">DESERT GOLD </t>
  </si>
  <si>
    <t xml:space="preserve">DIXON </t>
  </si>
  <si>
    <t>DIXIE CREST</t>
  </si>
  <si>
    <t xml:space="preserve">DIXIE RED </t>
  </si>
  <si>
    <t xml:space="preserve">DR. DAVIS  </t>
  </si>
  <si>
    <t xml:space="preserve">DR. ROSS  </t>
  </si>
  <si>
    <t xml:space="preserve">EARLY AFRICAN GOLD </t>
  </si>
  <si>
    <t xml:space="preserve">EARLY MAJESTIC </t>
  </si>
  <si>
    <t>ELBESTA</t>
  </si>
  <si>
    <t xml:space="preserve">ELEGANT LADY </t>
  </si>
  <si>
    <t>ENANO GLO</t>
  </si>
  <si>
    <t>EXTREME WHITE</t>
  </si>
  <si>
    <t>FANCY LADY</t>
  </si>
  <si>
    <t>FLAVOR CREST</t>
  </si>
  <si>
    <t>FLORDAKING</t>
  </si>
  <si>
    <t xml:space="preserve">FORTUNA </t>
  </si>
  <si>
    <t>GOUDMYN</t>
  </si>
  <si>
    <t xml:space="preserve">HALFORD </t>
  </si>
  <si>
    <t>HESSE</t>
  </si>
  <si>
    <t xml:space="preserve">HONEY AFRICAN GOLD </t>
  </si>
  <si>
    <t>JANICE RED</t>
  </si>
  <si>
    <t xml:space="preserve">JUNGERMAN </t>
  </si>
  <si>
    <t>JUNE LADY</t>
  </si>
  <si>
    <t xml:space="preserve">KAKAMAS </t>
  </si>
  <si>
    <t>KAWEAH</t>
  </si>
  <si>
    <t>KLAMP</t>
  </si>
  <si>
    <t>LATE LEGRAND</t>
  </si>
  <si>
    <t xml:space="preserve">LINDO </t>
  </si>
  <si>
    <t xml:space="preserve">MAJESTIC </t>
  </si>
  <si>
    <t>MALHERBE</t>
  </si>
  <si>
    <t>MANON</t>
  </si>
  <si>
    <t>MARIA DELICIA</t>
  </si>
  <si>
    <t>MAY CREST</t>
  </si>
  <si>
    <t>MERRILL GREEN FREE</t>
  </si>
  <si>
    <t>NINTH OF THE FAME</t>
  </si>
  <si>
    <t xml:space="preserve">O´HENRY </t>
  </si>
  <si>
    <t>PLAMAQUEL</t>
  </si>
  <si>
    <t>PLAWHITE-5</t>
  </si>
  <si>
    <t>PLAWHITE-10</t>
  </si>
  <si>
    <t>POLAR QUEEN</t>
  </si>
  <si>
    <t>POMONA</t>
  </si>
  <si>
    <t>PRUHO DR. HAMANTAL</t>
  </si>
  <si>
    <t>REINA ELENA</t>
  </si>
  <si>
    <t>RIZZI</t>
  </si>
  <si>
    <t>ROMEA</t>
  </si>
  <si>
    <t>ROSS  PEACH</t>
  </si>
  <si>
    <t>ROSARIO RED</t>
  </si>
  <si>
    <t xml:space="preserve">ROYAL GLORY </t>
  </si>
  <si>
    <t>SECOND OF THE FAME</t>
  </si>
  <si>
    <t>SPRING CREST</t>
  </si>
  <si>
    <t>SPRING GEM</t>
  </si>
  <si>
    <t xml:space="preserve">SPRING LADY </t>
  </si>
  <si>
    <t>SPRING SNOW</t>
  </si>
  <si>
    <t>SPRING TIME</t>
  </si>
  <si>
    <t xml:space="preserve">STARN </t>
  </si>
  <si>
    <t>SUGAR GRAND</t>
  </si>
  <si>
    <t>SUMMER ZEE</t>
  </si>
  <si>
    <t>SUPER RICH</t>
  </si>
  <si>
    <t>TENTH OF THE FAME</t>
  </si>
  <si>
    <t xml:space="preserve">THIRD OF THE FAME </t>
  </si>
  <si>
    <t>TINTON</t>
  </si>
  <si>
    <t>TIRRENEA (TOSCANA)</t>
  </si>
  <si>
    <t xml:space="preserve">TRA - ZEE </t>
  </si>
  <si>
    <t>WHITE LADY</t>
  </si>
  <si>
    <t>WHITE ROYAL</t>
  </si>
  <si>
    <t>WISER</t>
  </si>
  <si>
    <t>ZEE LADY</t>
  </si>
  <si>
    <t>C-240</t>
  </si>
  <si>
    <t>C-241</t>
  </si>
  <si>
    <t>C-242</t>
  </si>
  <si>
    <t>C-243</t>
  </si>
  <si>
    <t>C-244</t>
  </si>
  <si>
    <t>C-245</t>
  </si>
  <si>
    <t>C-246</t>
  </si>
  <si>
    <t>C-247</t>
  </si>
  <si>
    <t>C-248</t>
  </si>
  <si>
    <t>C-249</t>
  </si>
  <si>
    <t>C-250</t>
  </si>
  <si>
    <t>C-251</t>
  </si>
  <si>
    <t>C-252</t>
  </si>
  <si>
    <t>C-254</t>
  </si>
  <si>
    <t>C-255</t>
  </si>
  <si>
    <t>C-256</t>
  </si>
  <si>
    <t>C-257</t>
  </si>
  <si>
    <t>C-279</t>
  </si>
  <si>
    <t>DU428</t>
  </si>
  <si>
    <t>DU439</t>
  </si>
  <si>
    <t>DU440</t>
  </si>
  <si>
    <t>DU465</t>
  </si>
  <si>
    <t>DU468</t>
  </si>
  <si>
    <t>DU501</t>
  </si>
  <si>
    <t>DU502</t>
  </si>
  <si>
    <t xml:space="preserve">EVEREST </t>
  </si>
  <si>
    <t>FORTUNA</t>
  </si>
  <si>
    <t>FRESH WHITE</t>
  </si>
  <si>
    <t>GOLD CREST</t>
  </si>
  <si>
    <t>KURACATA</t>
  </si>
  <si>
    <t>RED CREA</t>
  </si>
  <si>
    <t>SUNSET YELLOW PEACH</t>
  </si>
  <si>
    <t>SUPER QUEEN</t>
  </si>
  <si>
    <t>LOADELL</t>
  </si>
  <si>
    <t>SELLOWIANA</t>
  </si>
  <si>
    <t>TRIUMP</t>
  </si>
  <si>
    <t>FRAMBUESO (Rubus idaeus L.)</t>
  </si>
  <si>
    <t>ANNE</t>
  </si>
  <si>
    <t>CHILLIWAK</t>
  </si>
  <si>
    <t>GLEN LYON</t>
  </si>
  <si>
    <t xml:space="preserve">HERITAGE  </t>
  </si>
  <si>
    <t>MEEKER</t>
  </si>
  <si>
    <t>SAMBERRY</t>
  </si>
  <si>
    <t>SHOENEMAN</t>
  </si>
  <si>
    <t>COHO</t>
  </si>
  <si>
    <t>GLEN GLOVA</t>
  </si>
  <si>
    <t>LLOYD GEORGES</t>
  </si>
  <si>
    <t>MARION  BERRY</t>
  </si>
  <si>
    <t>BLANCA</t>
  </si>
  <si>
    <t xml:space="preserve">GARIGUETTE </t>
  </si>
  <si>
    <t>HONOR</t>
  </si>
  <si>
    <t xml:space="preserve">OSO GRANDE </t>
  </si>
  <si>
    <t>PAJARO</t>
  </si>
  <si>
    <t>PLARION FREE</t>
  </si>
  <si>
    <t>SWEET CHARLIE</t>
  </si>
  <si>
    <t>TUDLA MILSEI</t>
  </si>
  <si>
    <t>FRUTILLA (Fragaria L.)</t>
  </si>
  <si>
    <t>GRANADO (Punica granatum L.)</t>
  </si>
  <si>
    <t>ACCO</t>
  </si>
  <si>
    <t>AZAPA</t>
  </si>
  <si>
    <t>CHACA</t>
  </si>
  <si>
    <t>CHOLELE</t>
  </si>
  <si>
    <t>COAPA</t>
  </si>
  <si>
    <t>ESPAÑOL</t>
  </si>
  <si>
    <t>MOLLAR</t>
  </si>
  <si>
    <t>GROSELLA (Ribes rusbrum)</t>
  </si>
  <si>
    <t>AMISH RED</t>
  </si>
  <si>
    <t>INVICTO</t>
  </si>
  <si>
    <t>NINNONMOKI</t>
  </si>
  <si>
    <t>PITNEL</t>
  </si>
  <si>
    <t>WELCOME</t>
  </si>
  <si>
    <t>PIXWELL</t>
  </si>
  <si>
    <t>ROJA</t>
  </si>
  <si>
    <t>GUAYABA (Psidium guajova L.)</t>
  </si>
  <si>
    <t>GUABA</t>
  </si>
  <si>
    <t>ACIDO</t>
  </si>
  <si>
    <t>SCHATELMORELLE</t>
  </si>
  <si>
    <t>GUINDO (Prunus cerasus)</t>
  </si>
  <si>
    <t>I MORNOREN</t>
  </si>
  <si>
    <t>BLACK MISSION</t>
  </si>
  <si>
    <t>KADOTA</t>
  </si>
  <si>
    <t>NEGRA  COMUN</t>
  </si>
  <si>
    <t>HIGUERA (Ficus carica L.)</t>
  </si>
  <si>
    <t>MARGARITA</t>
  </si>
  <si>
    <t>MERCED</t>
  </si>
  <si>
    <t>LUCUMO (Pouteria obovata)</t>
  </si>
  <si>
    <t>A-19</t>
  </si>
  <si>
    <t>ALINA</t>
  </si>
  <si>
    <t>BELEN</t>
  </si>
  <si>
    <t>BRUNO</t>
  </si>
  <si>
    <t xml:space="preserve">CHICO MALE </t>
  </si>
  <si>
    <t>CHIEFTAIN</t>
  </si>
  <si>
    <t>CMW-71</t>
  </si>
  <si>
    <t>CMW-72</t>
  </si>
  <si>
    <t>DEREK</t>
  </si>
  <si>
    <t>FAENZA</t>
  </si>
  <si>
    <t>GOLD MALE</t>
  </si>
  <si>
    <t>GREEN LIGHT</t>
  </si>
  <si>
    <t xml:space="preserve">HAYWARD </t>
  </si>
  <si>
    <t xml:space="preserve">MATUA </t>
  </si>
  <si>
    <t>MATISSE</t>
  </si>
  <si>
    <t>MEGA KIWI</t>
  </si>
  <si>
    <t>MOSHAN</t>
  </si>
  <si>
    <t>NPP1</t>
  </si>
  <si>
    <t>R 600</t>
  </si>
  <si>
    <t>SHIFTAIN</t>
  </si>
  <si>
    <t>SKELTON GREEN</t>
  </si>
  <si>
    <t>SUMMER</t>
  </si>
  <si>
    <t>KIWI (Actinidia Lindl.)</t>
  </si>
  <si>
    <t>A20</t>
  </si>
  <si>
    <t>ALC 13</t>
  </si>
  <si>
    <t>B4G4</t>
  </si>
  <si>
    <t>BAKERMALE</t>
  </si>
  <si>
    <t>C3C3</t>
  </si>
  <si>
    <t>CLON 8</t>
  </si>
  <si>
    <t>E416</t>
  </si>
  <si>
    <t>K1J6</t>
  </si>
  <si>
    <t>K2-D4</t>
  </si>
  <si>
    <t>M1</t>
  </si>
  <si>
    <t>TOMURI</t>
  </si>
  <si>
    <t>LIMONERO (Citrus limon (L) Burm.f.)</t>
  </si>
  <si>
    <t xml:space="preserve">EUREKA </t>
  </si>
  <si>
    <t>FINO 40</t>
  </si>
  <si>
    <t>FINO 45</t>
  </si>
  <si>
    <t xml:space="preserve">FINO 49 </t>
  </si>
  <si>
    <t>FINO 95</t>
  </si>
  <si>
    <t xml:space="preserve">GENOVA </t>
  </si>
  <si>
    <t>GUREA FROST</t>
  </si>
  <si>
    <t xml:space="preserve">LISBOA </t>
  </si>
  <si>
    <t>MESSINA</t>
  </si>
  <si>
    <t>LIMA (Citrus aurantifolia)</t>
  </si>
  <si>
    <t>MACADAMIA (Macadamia integrifolia)</t>
  </si>
  <si>
    <t>CLEMENTINA</t>
  </si>
  <si>
    <t xml:space="preserve">CLEMENULE </t>
  </si>
  <si>
    <t>CLEOPATRA</t>
  </si>
  <si>
    <t>DANUS</t>
  </si>
  <si>
    <t>DELITE</t>
  </si>
  <si>
    <t>HOJA DE SAUCE</t>
  </si>
  <si>
    <t>JOSEMITE GOLD</t>
  </si>
  <si>
    <t>MANDARINQUAT</t>
  </si>
  <si>
    <t>MIHO WASE</t>
  </si>
  <si>
    <t>NOUR</t>
  </si>
  <si>
    <t>NOVA</t>
  </si>
  <si>
    <t>OKITSU</t>
  </si>
  <si>
    <t>OROGRANDE</t>
  </si>
  <si>
    <t>ORONULES</t>
  </si>
  <si>
    <t>PRIMOSOLE</t>
  </si>
  <si>
    <t>W. MURCOTT</t>
  </si>
  <si>
    <t>SAUCE</t>
  </si>
  <si>
    <t>MANGO (Mangifera indica L.)</t>
  </si>
  <si>
    <t>AKANE</t>
  </si>
  <si>
    <t>BRAEBURN</t>
  </si>
  <si>
    <t>BROOKFIELD</t>
  </si>
  <si>
    <t>BURKITT GALA</t>
  </si>
  <si>
    <t>CLARA FEL</t>
  </si>
  <si>
    <t>COX ORANGE</t>
  </si>
  <si>
    <t>DEL PARAISO</t>
  </si>
  <si>
    <t>DISCOVERY</t>
  </si>
  <si>
    <t>ELSTAR</t>
  </si>
  <si>
    <t>ENVY</t>
  </si>
  <si>
    <t xml:space="preserve">FUJI </t>
  </si>
  <si>
    <t>FUJI ESTRIADA</t>
  </si>
  <si>
    <t>FUJI RAKU RAKU</t>
  </si>
  <si>
    <t>FUJI SUPREME</t>
  </si>
  <si>
    <t>FUJI SD</t>
  </si>
  <si>
    <t xml:space="preserve">GALA </t>
  </si>
  <si>
    <t>GALA SELECCIÓN COLOR</t>
  </si>
  <si>
    <t>GALA TOP ONE</t>
  </si>
  <si>
    <t xml:space="preserve">GALAXY </t>
  </si>
  <si>
    <t>GIANNY</t>
  </si>
  <si>
    <t>GOLDEN</t>
  </si>
  <si>
    <t>GOLDEN DELICIOUS</t>
  </si>
  <si>
    <t>GOLDEN GALA</t>
  </si>
  <si>
    <t>GOLDEN REINDERS</t>
  </si>
  <si>
    <t>GOLDEN SPUR</t>
  </si>
  <si>
    <t xml:space="preserve">GRANNY SMITH  </t>
  </si>
  <si>
    <t>GRALENS</t>
  </si>
  <si>
    <t xml:space="preserve">GRAVENSTEIN </t>
  </si>
  <si>
    <t>JACOB FISHER</t>
  </si>
  <si>
    <t>JAZZ</t>
  </si>
  <si>
    <t xml:space="preserve">JONAGOLD </t>
  </si>
  <si>
    <t>HILLIER</t>
  </si>
  <si>
    <t>HONEY  CRISP</t>
  </si>
  <si>
    <t>HUISCAPI</t>
  </si>
  <si>
    <t>HY-322</t>
  </si>
  <si>
    <t xml:space="preserve">KLARAPFEL </t>
  </si>
  <si>
    <t>LIMONA</t>
  </si>
  <si>
    <t>LODI</t>
  </si>
  <si>
    <t>MACKAUN</t>
  </si>
  <si>
    <t>MACKINSON</t>
  </si>
  <si>
    <t xml:space="preserve">MANCHURIAN </t>
  </si>
  <si>
    <t>MODI</t>
  </si>
  <si>
    <t>MUNDIAL GALA</t>
  </si>
  <si>
    <t>OLSEN RED GALA</t>
  </si>
  <si>
    <t>PACIFIC GALA</t>
  </si>
  <si>
    <t>PARAISO AMARILLO</t>
  </si>
  <si>
    <t>PARAISO ROJO</t>
  </si>
  <si>
    <t>PLATANO</t>
  </si>
  <si>
    <t>PRIMA</t>
  </si>
  <si>
    <t>PUCHACAY</t>
  </si>
  <si>
    <t xml:space="preserve">RED CHIEF HEINICKE </t>
  </si>
  <si>
    <t xml:space="preserve">RED DELICIOUS </t>
  </si>
  <si>
    <t xml:space="preserve">REINETA </t>
  </si>
  <si>
    <t>REINETA RAMBUR</t>
  </si>
  <si>
    <t>REINETA CHAMPAGNE</t>
  </si>
  <si>
    <t xml:space="preserve">RICHARD DELICIOUS </t>
  </si>
  <si>
    <t>ROTER BOSKOOP</t>
  </si>
  <si>
    <t>ROYAL GALA</t>
  </si>
  <si>
    <t>SANSA</t>
  </si>
  <si>
    <t>SANTA ANA</t>
  </si>
  <si>
    <t xml:space="preserve">SCARLETT  </t>
  </si>
  <si>
    <t>SCARLETT SPUR</t>
  </si>
  <si>
    <t>SMITH</t>
  </si>
  <si>
    <t>SNOWDRIFT</t>
  </si>
  <si>
    <t>SUPER CHIEF</t>
  </si>
  <si>
    <t>SUPPORTER 1</t>
  </si>
  <si>
    <t>ULTRA RED GALA</t>
  </si>
  <si>
    <t>MANZANO (Malus domestica Borkh.)</t>
  </si>
  <si>
    <t>CABEZA DE NIÑO</t>
  </si>
  <si>
    <t>CHERRY GALA</t>
  </si>
  <si>
    <t>GALA BROOKFIELD</t>
  </si>
  <si>
    <t>LIMÓN MONTÉS</t>
  </si>
  <si>
    <t>PRISCILLA</t>
  </si>
  <si>
    <t>RED ELSTAR</t>
  </si>
  <si>
    <t>RED KING OREGON</t>
  </si>
  <si>
    <t>SEPADA</t>
  </si>
  <si>
    <t>NORTHEN SPY</t>
  </si>
  <si>
    <t>MARACUYÁ (Passiflora edulis Sims)</t>
  </si>
  <si>
    <t>FLAVICARPA</t>
  </si>
  <si>
    <t>OTRA</t>
  </si>
  <si>
    <t>AMARILLO IMPERIAL</t>
  </si>
  <si>
    <t xml:space="preserve">CHAMPION  </t>
  </si>
  <si>
    <t>LUCUMA</t>
  </si>
  <si>
    <t>MA</t>
  </si>
  <si>
    <t xml:space="preserve">CHAMPION </t>
  </si>
  <si>
    <t>NAVAHO</t>
  </si>
  <si>
    <t>MORA (Rubus L.)</t>
  </si>
  <si>
    <t>MURTILLA (Ugni molinae Turcz.)</t>
  </si>
  <si>
    <t>NARANJO (Citrus sinensis (L.) Osbeck)</t>
  </si>
  <si>
    <t>ADO NAVEL</t>
  </si>
  <si>
    <t>AGRUNAVES</t>
  </si>
  <si>
    <t>ATWOOD NAVEL</t>
  </si>
  <si>
    <t>BARRYFIELD</t>
  </si>
  <si>
    <t>CARA CARA</t>
  </si>
  <si>
    <t xml:space="preserve">FUKUMOTO </t>
  </si>
  <si>
    <t xml:space="preserve">GOLDEN  </t>
  </si>
  <si>
    <t>MIDNIGHT</t>
  </si>
  <si>
    <t xml:space="preserve">NAVELINA </t>
  </si>
  <si>
    <t>NEW GOLD</t>
  </si>
  <si>
    <t xml:space="preserve">NEW HALL </t>
  </si>
  <si>
    <t xml:space="preserve">OLINDA VALENCIA </t>
  </si>
  <si>
    <t>RHODE</t>
  </si>
  <si>
    <t>SALUSTIANA</t>
  </si>
  <si>
    <t>SANGRIA MORO</t>
  </si>
  <si>
    <t>SANGRIA SANGUINELLI</t>
  </si>
  <si>
    <t>SKAGG´S BONANZA</t>
  </si>
  <si>
    <t>SPRING NAVEL</t>
  </si>
  <si>
    <t xml:space="preserve">TARDIA DE VALENCIA </t>
  </si>
  <si>
    <t xml:space="preserve">THOMPSON </t>
  </si>
  <si>
    <t xml:space="preserve">VALENCIA </t>
  </si>
  <si>
    <t>WASHINGTON</t>
  </si>
  <si>
    <t>WASHINGTON NAVEL</t>
  </si>
  <si>
    <t>ADDOONIKE</t>
  </si>
  <si>
    <t xml:space="preserve">NAVEL LANE LATE </t>
  </si>
  <si>
    <t>PARENT WASHINGTON</t>
  </si>
  <si>
    <t>RUBIDOUX</t>
  </si>
  <si>
    <t>NECTARINO (Prunus persica (L.) Batsch.)</t>
  </si>
  <si>
    <t>ANTARES</t>
  </si>
  <si>
    <t>APRIL GLO</t>
  </si>
  <si>
    <t>ARMKING</t>
  </si>
  <si>
    <t xml:space="preserve">ARMQUEEN </t>
  </si>
  <si>
    <t>ARCTIC BLAZE</t>
  </si>
  <si>
    <t>ARTIC JAY</t>
  </si>
  <si>
    <t>ARCTIC ROSE</t>
  </si>
  <si>
    <t>ARCTIC SNOW</t>
  </si>
  <si>
    <t>ATLAS</t>
  </si>
  <si>
    <t>AUGUST FIRE</t>
  </si>
  <si>
    <t>AUGUST QUEEN</t>
  </si>
  <si>
    <t xml:space="preserve">AUGUST RED </t>
  </si>
  <si>
    <t xml:space="preserve">CRIMSON BABY </t>
  </si>
  <si>
    <t>DIXON</t>
  </si>
  <si>
    <t>EARLY GLO</t>
  </si>
  <si>
    <t>EARLY MAY GRAND</t>
  </si>
  <si>
    <t>EXTREME RED</t>
  </si>
  <si>
    <t xml:space="preserve">FAIRLANE </t>
  </si>
  <si>
    <t xml:space="preserve">FANTASIA </t>
  </si>
  <si>
    <t xml:space="preserve">FIESTA </t>
  </si>
  <si>
    <t>FIREBRITE</t>
  </si>
  <si>
    <t>FLAMEROUGE</t>
  </si>
  <si>
    <t>FLAMING RED</t>
  </si>
  <si>
    <t xml:space="preserve">FLAVORTOP </t>
  </si>
  <si>
    <t>GIANT PEARL</t>
  </si>
  <si>
    <t>HONEY BLACK</t>
  </si>
  <si>
    <t>HONEY BLAZE</t>
  </si>
  <si>
    <t xml:space="preserve">INCOMPARABLE </t>
  </si>
  <si>
    <t>INDEPENDENCE</t>
  </si>
  <si>
    <t>JUNE GLO</t>
  </si>
  <si>
    <t>KAY GLO</t>
  </si>
  <si>
    <t xml:space="preserve">LATE LEGRAND </t>
  </si>
  <si>
    <t>MAILLARED</t>
  </si>
  <si>
    <t>MAILLARFERARIE</t>
  </si>
  <si>
    <t>MAGIQUE</t>
  </si>
  <si>
    <t>MAY FIRE</t>
  </si>
  <si>
    <t xml:space="preserve">MAY  GRAND </t>
  </si>
  <si>
    <t>MAY GLO</t>
  </si>
  <si>
    <t xml:space="preserve">NECTAR CREST </t>
  </si>
  <si>
    <t>NECTALADY</t>
  </si>
  <si>
    <t>NECTAR A</t>
  </si>
  <si>
    <t>NE 40</t>
  </si>
  <si>
    <t>NEC A-150</t>
  </si>
  <si>
    <t>NEC B-165</t>
  </si>
  <si>
    <t>NEC B-170</t>
  </si>
  <si>
    <t>NEC B-175</t>
  </si>
  <si>
    <t>PRIMA RED</t>
  </si>
  <si>
    <t>RED DELIGHT</t>
  </si>
  <si>
    <t>RED DREAM</t>
  </si>
  <si>
    <t xml:space="preserve">RED DIAMOND </t>
  </si>
  <si>
    <t>RED FANTASTIC ENANO</t>
  </si>
  <si>
    <t>RED GEM</t>
  </si>
  <si>
    <t>RED GLENN</t>
  </si>
  <si>
    <t>RED GLO</t>
  </si>
  <si>
    <t>RED GRAND</t>
  </si>
  <si>
    <t xml:space="preserve">RED JIM </t>
  </si>
  <si>
    <t xml:space="preserve">RIO RED  </t>
  </si>
  <si>
    <t>ROYAL DELAY</t>
  </si>
  <si>
    <t>RUBY DIAMOND</t>
  </si>
  <si>
    <t xml:space="preserve">SEPTEMBER FREE </t>
  </si>
  <si>
    <t>SEPTEMBER QUEEN</t>
  </si>
  <si>
    <t xml:space="preserve">SNOW QUEEN </t>
  </si>
  <si>
    <t>SPRING BRIGHT</t>
  </si>
  <si>
    <t xml:space="preserve">SPRING RED </t>
  </si>
  <si>
    <t>SUMMER BRIGHT</t>
  </si>
  <si>
    <t>SUMMER GRAND</t>
  </si>
  <si>
    <t>STONE RED</t>
  </si>
  <si>
    <t>SWEET ICE</t>
  </si>
  <si>
    <t xml:space="preserve">VENUS </t>
  </si>
  <si>
    <t>WEINBERGER</t>
  </si>
  <si>
    <t>ZEE GLO</t>
  </si>
  <si>
    <t>ZINCAL 10</t>
  </si>
  <si>
    <t>C-24</t>
  </si>
  <si>
    <t>C-31</t>
  </si>
  <si>
    <t>C-34</t>
  </si>
  <si>
    <t>C-39</t>
  </si>
  <si>
    <t>C-57</t>
  </si>
  <si>
    <t>HONEY DIVA</t>
  </si>
  <si>
    <t>NE 488</t>
  </si>
  <si>
    <t>NE 492</t>
  </si>
  <si>
    <t>NE 493</t>
  </si>
  <si>
    <t>NE 498</t>
  </si>
  <si>
    <t>NE 500</t>
  </si>
  <si>
    <t>NE 506</t>
  </si>
  <si>
    <t>NE 511</t>
  </si>
  <si>
    <t>NE 517</t>
  </si>
  <si>
    <t>NE 519</t>
  </si>
  <si>
    <t>NE 520</t>
  </si>
  <si>
    <t>NE 524</t>
  </si>
  <si>
    <t>NE 527</t>
  </si>
  <si>
    <t>NE 528</t>
  </si>
  <si>
    <t>NE 554</t>
  </si>
  <si>
    <t>NE 562</t>
  </si>
  <si>
    <t>NE 566</t>
  </si>
  <si>
    <t>NE 567</t>
  </si>
  <si>
    <t>NEC AB-120</t>
  </si>
  <si>
    <t>NEP 2</t>
  </si>
  <si>
    <t>PROPAGACION GESEX cv 236</t>
  </si>
  <si>
    <t>PROPAGACION GESEX cv 4050</t>
  </si>
  <si>
    <t>PROPAGACION GESEX cv 4628</t>
  </si>
  <si>
    <t>PROPAGACION GESEX cv 4825</t>
  </si>
  <si>
    <t xml:space="preserve">CALIFORNIANO </t>
  </si>
  <si>
    <t xml:space="preserve">GOLDEN NUGGET </t>
  </si>
  <si>
    <t xml:space="preserve">TANAKA </t>
  </si>
  <si>
    <t>NÍSPERO (Eriobotrya japonica (Thunb.) Lindl.)</t>
  </si>
  <si>
    <t>ACONCAGUA</t>
  </si>
  <si>
    <t>ASTORGA  172</t>
  </si>
  <si>
    <t>CALIFORNIANA</t>
  </si>
  <si>
    <t xml:space="preserve">CHANDLER </t>
  </si>
  <si>
    <t>CISCO</t>
  </si>
  <si>
    <t xml:space="preserve">FRANQUETTE </t>
  </si>
  <si>
    <t xml:space="preserve">HARTLEY </t>
  </si>
  <si>
    <t xml:space="preserve">HOWARD </t>
  </si>
  <si>
    <t>JUGLANS REGIA</t>
  </si>
  <si>
    <t>PEDRO</t>
  </si>
  <si>
    <t xml:space="preserve">SERR </t>
  </si>
  <si>
    <t>SUND LAND</t>
  </si>
  <si>
    <t xml:space="preserve">VINA </t>
  </si>
  <si>
    <t>NOGAL (Juglans regia L.)</t>
  </si>
  <si>
    <t>ACEBUCHE</t>
  </si>
  <si>
    <t xml:space="preserve">ARBEQUINA </t>
  </si>
  <si>
    <t>ARBUSANA</t>
  </si>
  <si>
    <t>BARNEA</t>
  </si>
  <si>
    <t>BIANCOLILLA</t>
  </si>
  <si>
    <t>BOSSANA</t>
  </si>
  <si>
    <t>CARAZOULA</t>
  </si>
  <si>
    <t>CHANGLOT REAL</t>
  </si>
  <si>
    <t>CORATINA</t>
  </si>
  <si>
    <t xml:space="preserve">EMPELTRE </t>
  </si>
  <si>
    <t>ESCOLANA</t>
  </si>
  <si>
    <t xml:space="preserve">FRANTOIO </t>
  </si>
  <si>
    <t>HOJIBLANCA</t>
  </si>
  <si>
    <t>KALAMATA</t>
  </si>
  <si>
    <t>KORONEIKI</t>
  </si>
  <si>
    <t xml:space="preserve">LECCINO </t>
  </si>
  <si>
    <t>LIGURIA</t>
  </si>
  <si>
    <t xml:space="preserve">MANZANILLA </t>
  </si>
  <si>
    <t>NAVALLI</t>
  </si>
  <si>
    <t>NOCCE LARA</t>
  </si>
  <si>
    <t>PICCOLINE</t>
  </si>
  <si>
    <t xml:space="preserve">PICUAL </t>
  </si>
  <si>
    <t>RUBRA</t>
  </si>
  <si>
    <t xml:space="preserve">SEVILLANA </t>
  </si>
  <si>
    <t>OLIVO (Olea europaea L.)</t>
  </si>
  <si>
    <t>SOLO</t>
  </si>
  <si>
    <t>PAPAYA (Carica papaya L.)</t>
  </si>
  <si>
    <t>ANTILLANO</t>
  </si>
  <si>
    <t xml:space="preserve">BACON </t>
  </si>
  <si>
    <t>CALIFORNIANO</t>
  </si>
  <si>
    <t>DUKE 7</t>
  </si>
  <si>
    <t xml:space="preserve">EDRANOL </t>
  </si>
  <si>
    <t xml:space="preserve">ESTHER </t>
  </si>
  <si>
    <t>ETTINGER</t>
  </si>
  <si>
    <t>FLORENTINA</t>
  </si>
  <si>
    <t xml:space="preserve">FUERTE </t>
  </si>
  <si>
    <t>HASS</t>
  </si>
  <si>
    <t>PIKERTON</t>
  </si>
  <si>
    <t>PRINCESA EUGENIA</t>
  </si>
  <si>
    <t>REED</t>
  </si>
  <si>
    <t>ZUTANO</t>
  </si>
  <si>
    <t>PALTO (Persea americana Mill.)</t>
  </si>
  <si>
    <t>NAVAL</t>
  </si>
  <si>
    <t>GRABHOLS</t>
  </si>
  <si>
    <t xml:space="preserve">WICHITA </t>
  </si>
  <si>
    <t>PECANO (Carya illinoinensis)</t>
  </si>
  <si>
    <t>PERAL (Pyrus communis L.)</t>
  </si>
  <si>
    <t xml:space="preserve">ABATE FETEL </t>
  </si>
  <si>
    <t xml:space="preserve">BARTLET </t>
  </si>
  <si>
    <t xml:space="preserve">BEURRE BOSC </t>
  </si>
  <si>
    <t xml:space="preserve">BEURRE D´ANJOU </t>
  </si>
  <si>
    <t>BEURRE HARDY</t>
  </si>
  <si>
    <t xml:space="preserve">COSCIA </t>
  </si>
  <si>
    <t xml:space="preserve">DOYENNE DU COMICE </t>
  </si>
  <si>
    <t>DU COMICE</t>
  </si>
  <si>
    <t>EL DORADO</t>
  </si>
  <si>
    <t>FORELLE</t>
  </si>
  <si>
    <t>HOSUI</t>
  </si>
  <si>
    <t>OLD HOME</t>
  </si>
  <si>
    <t>PROVENCE QUINCE</t>
  </si>
  <si>
    <t>RED BARTLETT</t>
  </si>
  <si>
    <t xml:space="preserve">RED SENSATION </t>
  </si>
  <si>
    <t>SHINKO</t>
  </si>
  <si>
    <t>SIGLO XX</t>
  </si>
  <si>
    <t xml:space="preserve">SUMMER BARTLETT  </t>
  </si>
  <si>
    <t>WILLIAMS</t>
  </si>
  <si>
    <t xml:space="preserve">WINTER NELLIS </t>
  </si>
  <si>
    <t xml:space="preserve">CONFERENCE </t>
  </si>
  <si>
    <t>FAVORITA DE CLAPP</t>
  </si>
  <si>
    <t>TOSCA</t>
  </si>
  <si>
    <t>PISTACHO (Pistacia vera L.)</t>
  </si>
  <si>
    <t xml:space="preserve">ATLANTICA     </t>
  </si>
  <si>
    <t>AEGINA</t>
  </si>
  <si>
    <t xml:space="preserve">KERMAN </t>
  </si>
  <si>
    <t>INTEGRIMA</t>
  </si>
  <si>
    <t xml:space="preserve">PETERS </t>
  </si>
  <si>
    <t>PIONEER</t>
  </si>
  <si>
    <t>RED ALEPPO</t>
  </si>
  <si>
    <t>SIROKA</t>
  </si>
  <si>
    <t>RED SEEDLESS</t>
  </si>
  <si>
    <t>STAR RUBY</t>
  </si>
  <si>
    <t>POMELO (Citrus L.)</t>
  </si>
  <si>
    <t xml:space="preserve">MINEOLA </t>
  </si>
  <si>
    <t>TANGELO (Citrus reticulata x Citrus paradisi)</t>
  </si>
  <si>
    <t>VID DE MESA (Vitis vinifera)</t>
  </si>
  <si>
    <t>AUTUMN BLACK</t>
  </si>
  <si>
    <t>AUTUMN ROYAL</t>
  </si>
  <si>
    <t>BEAUTY</t>
  </si>
  <si>
    <t>BLACK FINGER</t>
  </si>
  <si>
    <t>BLANCA ITALIA</t>
  </si>
  <si>
    <t>CALMERIA</t>
  </si>
  <si>
    <t>CG 766</t>
  </si>
  <si>
    <t>CONCORDE</t>
  </si>
  <si>
    <t xml:space="preserve">CRIMSON SEEDLESS </t>
  </si>
  <si>
    <t>DESERT SEEDLESS</t>
  </si>
  <si>
    <t>EMPEROR</t>
  </si>
  <si>
    <t>FERCAL</t>
  </si>
  <si>
    <t>FLAME SEEDLESS</t>
  </si>
  <si>
    <t>ICE SEEDLESS</t>
  </si>
  <si>
    <t>ITALIA</t>
  </si>
  <si>
    <t>PERLON</t>
  </si>
  <si>
    <t xml:space="preserve">PERLETTE </t>
  </si>
  <si>
    <t>PRINCESS SEEDLESS</t>
  </si>
  <si>
    <t>QUEEN ROSE</t>
  </si>
  <si>
    <t>RED GLOBE</t>
  </si>
  <si>
    <t xml:space="preserve">RED SEEDLESS </t>
  </si>
  <si>
    <t xml:space="preserve">RIBIER </t>
  </si>
  <si>
    <t>RICHTER</t>
  </si>
  <si>
    <t>RUBY SEEDLESS</t>
  </si>
  <si>
    <t>RUGGERI</t>
  </si>
  <si>
    <t>SABLE</t>
  </si>
  <si>
    <t>SALT CREEK</t>
  </si>
  <si>
    <t xml:space="preserve">SUGRAONE  </t>
  </si>
  <si>
    <t>SUNSET</t>
  </si>
  <si>
    <t>EARLY SWEET</t>
  </si>
  <si>
    <t>MGT</t>
  </si>
  <si>
    <t>AGLIANICO</t>
  </si>
  <si>
    <t>ALPHA RED</t>
  </si>
  <si>
    <t>ARINARNOA</t>
  </si>
  <si>
    <t>ASPIRAN BOUSCHET</t>
  </si>
  <si>
    <t xml:space="preserve">CABERNET FRANC </t>
  </si>
  <si>
    <t>CABERNET SAUVIGNON</t>
  </si>
  <si>
    <t>CARIGNAN</t>
  </si>
  <si>
    <t>CARMENERE</t>
  </si>
  <si>
    <t>CHARDONNAY</t>
  </si>
  <si>
    <t>CHENIN BLANC</t>
  </si>
  <si>
    <t>CORVINA</t>
  </si>
  <si>
    <t>CORVINA VERONESSE</t>
  </si>
  <si>
    <t>DOLCETTO</t>
  </si>
  <si>
    <t>GARGANEGA</t>
  </si>
  <si>
    <t xml:space="preserve">GEWURZTRAMINER </t>
  </si>
  <si>
    <t>GRENACHE</t>
  </si>
  <si>
    <t xml:space="preserve">MALBEC </t>
  </si>
  <si>
    <t>MARSANNE</t>
  </si>
  <si>
    <t>MARSELAN</t>
  </si>
  <si>
    <t>MARZEMINO</t>
  </si>
  <si>
    <t xml:space="preserve">MERLOT </t>
  </si>
  <si>
    <t>MOSCATEL AMARILLA</t>
  </si>
  <si>
    <t>MOSCATEL BLANC</t>
  </si>
  <si>
    <t>MOSCATEL DE ALEJANDRÍA</t>
  </si>
  <si>
    <t>MOSCATEL DE AUSTRIA</t>
  </si>
  <si>
    <t xml:space="preserve">MOSCATEL ROSADA </t>
  </si>
  <si>
    <t xml:space="preserve">MOURVEDRE </t>
  </si>
  <si>
    <t>NIELUCCIO</t>
  </si>
  <si>
    <t>NIGHT SHADE</t>
  </si>
  <si>
    <t>PEDRO DINOVER</t>
  </si>
  <si>
    <t>PEDRO JIMENEZ</t>
  </si>
  <si>
    <t>PETIT SYRAH</t>
  </si>
  <si>
    <t>PETIT VERDOT</t>
  </si>
  <si>
    <t>PINOT</t>
  </si>
  <si>
    <t xml:space="preserve">PINOT BLANC </t>
  </si>
  <si>
    <t>PINOT GRIS</t>
  </si>
  <si>
    <t xml:space="preserve">PINOT NOIR </t>
  </si>
  <si>
    <t>PINOTAGE</t>
  </si>
  <si>
    <t>RIESLING</t>
  </si>
  <si>
    <t xml:space="preserve">SANGIOVESE </t>
  </si>
  <si>
    <t xml:space="preserve">SAUVIGNON </t>
  </si>
  <si>
    <t xml:space="preserve">SAUVIGNON AMERICANO </t>
  </si>
  <si>
    <t xml:space="preserve">SAUVIGNON BLANC </t>
  </si>
  <si>
    <t>SAUVIGNON GRIS</t>
  </si>
  <si>
    <t>SAUVIGNON VERT</t>
  </si>
  <si>
    <t>SEMILLON</t>
  </si>
  <si>
    <t>SHINE</t>
  </si>
  <si>
    <t xml:space="preserve">SYRAH </t>
  </si>
  <si>
    <t>TANNAT</t>
  </si>
  <si>
    <t>TEMPRANILLO</t>
  </si>
  <si>
    <t xml:space="preserve">TINTORERA </t>
  </si>
  <si>
    <t xml:space="preserve">TORONTEL </t>
  </si>
  <si>
    <t xml:space="preserve">VIOGNIER  </t>
  </si>
  <si>
    <t>ZINFANDEL</t>
  </si>
  <si>
    <t>VID VINIFERA (Vitis vinifera)</t>
  </si>
  <si>
    <t>GARNACHA TINTORERA</t>
  </si>
  <si>
    <t>GRAVESAC</t>
  </si>
  <si>
    <t>MOSCATEL</t>
  </si>
  <si>
    <t xml:space="preserve">MUSEAT </t>
  </si>
  <si>
    <t>PETIT MANSENG</t>
  </si>
  <si>
    <t xml:space="preserve">ROUSSANNE </t>
  </si>
  <si>
    <t>ZARZAPARRILLA (Ribes nigrum)</t>
  </si>
  <si>
    <t>BEN HOPE</t>
  </si>
  <si>
    <t>BEN FINLAY</t>
  </si>
  <si>
    <t>BEN GALM</t>
  </si>
  <si>
    <t>JUNIFER</t>
  </si>
  <si>
    <t>ZP26597</t>
  </si>
  <si>
    <t>ZP26596</t>
  </si>
  <si>
    <t>ZP26595</t>
  </si>
  <si>
    <t>Chirimoyo</t>
  </si>
  <si>
    <t>Duraznero</t>
  </si>
  <si>
    <t>Granado</t>
  </si>
  <si>
    <t>Mandarino</t>
  </si>
  <si>
    <t>Maqui</t>
  </si>
  <si>
    <t>Mora</t>
  </si>
  <si>
    <t>Murtilla</t>
  </si>
  <si>
    <t>Naranjo</t>
  </si>
  <si>
    <t>Nectarino</t>
  </si>
  <si>
    <t>Níspero</t>
  </si>
  <si>
    <t>Nogal</t>
  </si>
  <si>
    <t>Olivo</t>
  </si>
  <si>
    <t>Palto</t>
  </si>
  <si>
    <t>Papaya</t>
  </si>
  <si>
    <t>Peral</t>
  </si>
  <si>
    <t>Pistacho</t>
  </si>
  <si>
    <t>Tangelo</t>
  </si>
  <si>
    <t>Vid de mesa</t>
  </si>
  <si>
    <t>Vid vinífera</t>
  </si>
  <si>
    <t>Zarzaparrilla</t>
  </si>
  <si>
    <t>PORTAINJERTO</t>
  </si>
  <si>
    <t>Portainjerto</t>
  </si>
  <si>
    <t>MAQUI (Aristolelia chilensis)</t>
  </si>
  <si>
    <t>BING WAB 13</t>
  </si>
  <si>
    <t>DAVIES</t>
  </si>
  <si>
    <t>LARRIMA CHRISTI</t>
  </si>
  <si>
    <t>SUBIR</t>
  </si>
  <si>
    <t xml:space="preserve">ALMENDRO TOTAL ANUAL </t>
  </si>
  <si>
    <t xml:space="preserve">ARÁNDANO TOTAL ANUAL </t>
  </si>
  <si>
    <t xml:space="preserve"> AVELLANO EUROPEO TOTAL ANUAL</t>
  </si>
  <si>
    <t xml:space="preserve">CAQUI TOTAL ANUAL </t>
  </si>
  <si>
    <t xml:space="preserve"> CASTAÑO TOTAL ANUAL</t>
  </si>
  <si>
    <t xml:space="preserve">CEREZO TOTAL ANUAL </t>
  </si>
  <si>
    <t xml:space="preserve">CHIRIMOYO TOTAL ANUAL </t>
  </si>
  <si>
    <t xml:space="preserve">CIRUELO EUROPEO TOTAL ANUAL </t>
  </si>
  <si>
    <t xml:space="preserve">CIRUELO JAPONÉS TOTAL ANUAL </t>
  </si>
  <si>
    <t xml:space="preserve">CRANBERRIES TOTAL ANUAL </t>
  </si>
  <si>
    <t xml:space="preserve">DAMASCO TOTAL ANUAL </t>
  </si>
  <si>
    <t xml:space="preserve">DURAZNERO TOTAL ANUAL </t>
  </si>
  <si>
    <t xml:space="preserve">FRAMBUESO TOTAL ANUAL </t>
  </si>
  <si>
    <t xml:space="preserve">FREIJOA TOTAL ANUAL </t>
  </si>
  <si>
    <t xml:space="preserve">FRUTILLA TOTAL ANUAL </t>
  </si>
  <si>
    <t xml:space="preserve">GRANADO TOTAL ANUAL </t>
  </si>
  <si>
    <t xml:space="preserve">GROSELLA TOTAL ANUAL </t>
  </si>
  <si>
    <t xml:space="preserve">GUAYABA TOTAL ANUAL </t>
  </si>
  <si>
    <t xml:space="preserve">GUINDO TOTAL ANUAL </t>
  </si>
  <si>
    <t xml:space="preserve">HIGUERA TOTAL ANUAL </t>
  </si>
  <si>
    <t xml:space="preserve">KIWI TOTAL ANUAL </t>
  </si>
  <si>
    <t xml:space="preserve">LIMA TOTAL ANUAL </t>
  </si>
  <si>
    <t xml:space="preserve">LIMONERO TOTAL ANUAL </t>
  </si>
  <si>
    <t xml:space="preserve">LUCUMO TOTAL ANUAL </t>
  </si>
  <si>
    <t xml:space="preserve">MACADAMIA TOTAL ANUAL </t>
  </si>
  <si>
    <t xml:space="preserve">MANDARINO TOTAL ANUAL </t>
  </si>
  <si>
    <t xml:space="preserve">MANGO TOTAL ANUAL </t>
  </si>
  <si>
    <t xml:space="preserve">MANZANO TOTAL ANUAL </t>
  </si>
  <si>
    <t xml:space="preserve">MAQUI TOTAL ANUAL </t>
  </si>
  <si>
    <t xml:space="preserve">MARACUYÁ TOTAL ANUAL </t>
  </si>
  <si>
    <t xml:space="preserve">MEMBRILLO TOTAL ANUAL </t>
  </si>
  <si>
    <t xml:space="preserve">MORA TOTAL ANUAL </t>
  </si>
  <si>
    <t xml:space="preserve">MURTILLA TOTAL ANUAL </t>
  </si>
  <si>
    <t xml:space="preserve">NARANJO TOTAL ANUAL </t>
  </si>
  <si>
    <t xml:space="preserve">NECTARINO TOTAL ANUAL </t>
  </si>
  <si>
    <t xml:space="preserve">NÍSPERO TOTAL ANUAL </t>
  </si>
  <si>
    <t xml:space="preserve">NOGAL TOTAL ANUAL </t>
  </si>
  <si>
    <t xml:space="preserve"> OLIVO TOTAL ANUAL</t>
  </si>
  <si>
    <t xml:space="preserve">PALTO TOTAL ANUAL </t>
  </si>
  <si>
    <t xml:space="preserve">PAPAYA TOTAL ANUAL </t>
  </si>
  <si>
    <t xml:space="preserve">PECANO TOTAL ANUAL </t>
  </si>
  <si>
    <t xml:space="preserve">PERAL TOTAL ANUAL </t>
  </si>
  <si>
    <t xml:space="preserve">PISTACHO TOTAL ANUAL </t>
  </si>
  <si>
    <t xml:space="preserve">POMELO TOTAL ANUAL </t>
  </si>
  <si>
    <t xml:space="preserve">TANGELO TOTAL ANUAL </t>
  </si>
  <si>
    <t xml:space="preserve">VID DE MESA TOTAL ANUAL </t>
  </si>
  <si>
    <t xml:space="preserve">VID VINIFERA TOTAL ANUAL </t>
  </si>
  <si>
    <t xml:space="preserve">PORTAINJERTO TOTAL ANUAL </t>
  </si>
  <si>
    <t>OREGON</t>
  </si>
  <si>
    <t>CORAZON DE BUEY</t>
  </si>
  <si>
    <t>MAHALEB</t>
  </si>
  <si>
    <t>CI333</t>
  </si>
  <si>
    <t>CI334</t>
  </si>
  <si>
    <t>CI337</t>
  </si>
  <si>
    <t>CI376</t>
  </si>
  <si>
    <t>CI383</t>
  </si>
  <si>
    <t>CI391</t>
  </si>
  <si>
    <t>CI393</t>
  </si>
  <si>
    <t>CI444</t>
  </si>
  <si>
    <t>PILGRIN</t>
  </si>
  <si>
    <t>STEVENS</t>
  </si>
  <si>
    <t>DU438</t>
  </si>
  <si>
    <t>DU533</t>
  </si>
  <si>
    <t>SAHARA</t>
  </si>
  <si>
    <t xml:space="preserve">COMÚN </t>
  </si>
  <si>
    <t>CLEMENLUZ</t>
  </si>
  <si>
    <t>CLEMENVILLA</t>
  </si>
  <si>
    <t>BURCKEYE GALA</t>
  </si>
  <si>
    <t>FUJI AZTEC</t>
  </si>
  <si>
    <t>FUJI JUBILEE</t>
  </si>
  <si>
    <t>GOLDEN SMOOTHEE</t>
  </si>
  <si>
    <t>OPAL</t>
  </si>
  <si>
    <t>QUINCE A</t>
  </si>
  <si>
    <t>NE 215</t>
  </si>
  <si>
    <t>NE 289</t>
  </si>
  <si>
    <t>NE 470</t>
  </si>
  <si>
    <t>NE 482</t>
  </si>
  <si>
    <t>NE 483</t>
  </si>
  <si>
    <t>NE 484</t>
  </si>
  <si>
    <t>NE 486</t>
  </si>
  <si>
    <t>NE 491</t>
  </si>
  <si>
    <t>NE 509</t>
  </si>
  <si>
    <t>NE 513</t>
  </si>
  <si>
    <t>NE 514</t>
  </si>
  <si>
    <t>NE 526</t>
  </si>
  <si>
    <t>NE 530</t>
  </si>
  <si>
    <t>NE 531</t>
  </si>
  <si>
    <t>NE 532</t>
  </si>
  <si>
    <t>NE 565</t>
  </si>
  <si>
    <t>SUMMER FIRE</t>
  </si>
  <si>
    <t>ADAMS</t>
  </si>
  <si>
    <t>PAÍS</t>
  </si>
  <si>
    <t>CARMEL</t>
  </si>
  <si>
    <t>BUTTE</t>
  </si>
  <si>
    <t>EARLYRICH</t>
  </si>
  <si>
    <t>FRITZ</t>
  </si>
  <si>
    <t>MISSION</t>
  </si>
  <si>
    <t>PADRE</t>
  </si>
  <si>
    <t>PRICE</t>
  </si>
  <si>
    <t>SOLANO</t>
  </si>
  <si>
    <t>BERKELEY</t>
  </si>
  <si>
    <t>BLUE CROP</t>
  </si>
  <si>
    <t>BLUE RAY</t>
  </si>
  <si>
    <t>BLUEGOLD</t>
  </si>
  <si>
    <t>BRIGHTWELL</t>
  </si>
  <si>
    <t>LEGACY</t>
  </si>
  <si>
    <t>MISTY</t>
  </si>
  <si>
    <t>TIF BLUE</t>
  </si>
  <si>
    <t>FUYU</t>
  </si>
  <si>
    <t>GIRO</t>
  </si>
  <si>
    <t>BING</t>
  </si>
  <si>
    <t>EARLY BURLAT</t>
  </si>
  <si>
    <t>KORDIA</t>
  </si>
  <si>
    <t>LAMBERT</t>
  </si>
  <si>
    <t>LAPINS</t>
  </si>
  <si>
    <t>NEW STAR</t>
  </si>
  <si>
    <t>RAINIER</t>
  </si>
  <si>
    <t>REGINA</t>
  </si>
  <si>
    <t>SAM</t>
  </si>
  <si>
    <t>SCHNEIDER</t>
  </si>
  <si>
    <t>SUMMIT</t>
  </si>
  <si>
    <t>SUNBURST</t>
  </si>
  <si>
    <t>SWEET GEORGIA</t>
  </si>
  <si>
    <t>CONCHA LISA</t>
  </si>
  <si>
    <t>D´AGEN</t>
  </si>
  <si>
    <t>PRESIDENT</t>
  </si>
  <si>
    <t>BLACK AMBER</t>
  </si>
  <si>
    <t>CI336</t>
  </si>
  <si>
    <t>CI379</t>
  </si>
  <si>
    <t>FORTUNE</t>
  </si>
  <si>
    <t>LARRY ANN</t>
  </si>
  <si>
    <t>SANTA ROSA</t>
  </si>
  <si>
    <t>CASTEL BRITE</t>
  </si>
  <si>
    <t>DINA</t>
  </si>
  <si>
    <t>IMPERIAL</t>
  </si>
  <si>
    <t>MODESTO</t>
  </si>
  <si>
    <t>PATTERSON</t>
  </si>
  <si>
    <t>TILTON</t>
  </si>
  <si>
    <t>JOJOBA (Simmondsia chinensis)</t>
  </si>
  <si>
    <t xml:space="preserve">JOJOBA TOTAL ANUAL </t>
  </si>
  <si>
    <t>MONO</t>
  </si>
  <si>
    <t>BLISS</t>
  </si>
  <si>
    <t>CV 12-19</t>
  </si>
  <si>
    <t>CV 8-1</t>
  </si>
  <si>
    <t>CV 8-17</t>
  </si>
  <si>
    <t>CV 8-42</t>
  </si>
  <si>
    <t>D' NEAL</t>
  </si>
  <si>
    <t>DAY BREAK</t>
  </si>
  <si>
    <t>PRELUDE</t>
  </si>
  <si>
    <t>AMARILLO</t>
  </si>
  <si>
    <t>AZUL</t>
  </si>
  <si>
    <t>GIFFONI</t>
  </si>
  <si>
    <t>LEWIS</t>
  </si>
  <si>
    <t>MORADO</t>
  </si>
  <si>
    <t>POLINIZANTE</t>
  </si>
  <si>
    <t xml:space="preserve">POLINIZANTE AZUL </t>
  </si>
  <si>
    <t>POLINIZANTE BLANCO</t>
  </si>
  <si>
    <t xml:space="preserve">POLINIZANTE CELESTE </t>
  </si>
  <si>
    <t>POLINIZANTE GRIS</t>
  </si>
  <si>
    <t>KURO KUMO</t>
  </si>
  <si>
    <t>PRINCIPE ITO</t>
  </si>
  <si>
    <t>PUNTA NEGRA</t>
  </si>
  <si>
    <t>DE CAJU</t>
  </si>
  <si>
    <t>BING MEJORADA</t>
  </si>
  <si>
    <t xml:space="preserve">ANGELENO </t>
  </si>
  <si>
    <t>CE-31</t>
  </si>
  <si>
    <t>CE 111</t>
  </si>
  <si>
    <t>CE 180</t>
  </si>
  <si>
    <t>CE 181</t>
  </si>
  <si>
    <t>CE 198</t>
  </si>
  <si>
    <t>CE 199</t>
  </si>
  <si>
    <t>CE 200</t>
  </si>
  <si>
    <t>CE 203</t>
  </si>
  <si>
    <t>KOOL</t>
  </si>
  <si>
    <t>PALOMA</t>
  </si>
  <si>
    <t>ROYAL BRILEY</t>
  </si>
  <si>
    <t>ESCAMOSA</t>
  </si>
  <si>
    <t xml:space="preserve">LOCAL SERENA </t>
  </si>
  <si>
    <t>UMBONATA</t>
  </si>
  <si>
    <t>CANDY STRIPE</t>
  </si>
  <si>
    <t>CI188</t>
  </si>
  <si>
    <t>CI 190</t>
  </si>
  <si>
    <t>CI 358</t>
  </si>
  <si>
    <t>CI 510</t>
  </si>
  <si>
    <t>DARYAN</t>
  </si>
  <si>
    <t>FLAVOR GRAND</t>
  </si>
  <si>
    <t>LETICIA</t>
  </si>
  <si>
    <t>RED GRANADE</t>
  </si>
  <si>
    <t>FLOR</t>
  </si>
  <si>
    <t>LAETITIA</t>
  </si>
  <si>
    <t>SUPLUM</t>
  </si>
  <si>
    <t>AFRICAN SUNSET</t>
  </si>
  <si>
    <t>ANA CO 177</t>
  </si>
  <si>
    <t>ANA CO 47</t>
  </si>
  <si>
    <t>ANA CO 51</t>
  </si>
  <si>
    <t>ANA DZ 201</t>
  </si>
  <si>
    <t>ANA DZ 210</t>
  </si>
  <si>
    <t>ANA DZ 314</t>
  </si>
  <si>
    <t>ASF 0795</t>
  </si>
  <si>
    <t>ASF 0798</t>
  </si>
  <si>
    <t>AUGUST PRIDE</t>
  </si>
  <si>
    <t>SANTA CONSTANZA</t>
  </si>
  <si>
    <t>DU450</t>
  </si>
  <si>
    <t>FRESH RED</t>
  </si>
  <si>
    <t>GARNIFOLA</t>
  </si>
  <si>
    <t>N 47-13</t>
  </si>
  <si>
    <t>N 48-21</t>
  </si>
  <si>
    <t>N 48-25</t>
  </si>
  <si>
    <t xml:space="preserve">P. CHING </t>
  </si>
  <si>
    <t>P.DAVID</t>
  </si>
  <si>
    <t>POBLET</t>
  </si>
  <si>
    <t>R. PEACH</t>
  </si>
  <si>
    <t xml:space="preserve">RED TOP </t>
  </si>
  <si>
    <t xml:space="preserve">RICH LADY </t>
  </si>
  <si>
    <t>ROYAL DIAMOND</t>
  </si>
  <si>
    <t xml:space="preserve">SEPTEMBER SUN </t>
  </si>
  <si>
    <t>VAR.3086</t>
  </si>
  <si>
    <t>AMARANTA</t>
  </si>
  <si>
    <t>DOLOMIA PLUS</t>
  </si>
  <si>
    <t>EVITA</t>
  </si>
  <si>
    <t xml:space="preserve">IMARA </t>
  </si>
  <si>
    <t>KWELY</t>
  </si>
  <si>
    <t>LAGORAI</t>
  </si>
  <si>
    <t>A10147</t>
  </si>
  <si>
    <t>A10483</t>
  </si>
  <si>
    <t>A70804</t>
  </si>
  <si>
    <t>A83002</t>
  </si>
  <si>
    <t>A83509</t>
  </si>
  <si>
    <t>ANTILLAS</t>
  </si>
  <si>
    <t>CAMAROSA</t>
  </si>
  <si>
    <t>COMUN</t>
  </si>
  <si>
    <t>NIEBLA</t>
  </si>
  <si>
    <t>PORTOLAS</t>
  </si>
  <si>
    <t>PRIMORIS</t>
  </si>
  <si>
    <t>RABIDA</t>
  </si>
  <si>
    <t>WONDERFULL</t>
  </si>
  <si>
    <t xml:space="preserve">ZUCARATA </t>
  </si>
  <si>
    <t>ESPINOSO</t>
  </si>
  <si>
    <t>GROSELLA VERDE</t>
  </si>
  <si>
    <t>ROJA ACIDA</t>
  </si>
  <si>
    <t>Jojoba</t>
  </si>
  <si>
    <t>KUMQUAT</t>
  </si>
  <si>
    <t xml:space="preserve">KUMQUAT TOTAL ANUAL </t>
  </si>
  <si>
    <t>KUMQUAT (Fortunella margarita)</t>
  </si>
  <si>
    <t>Kumquat</t>
  </si>
  <si>
    <t>DULCE</t>
  </si>
  <si>
    <t>MEXICANA</t>
  </si>
  <si>
    <t xml:space="preserve">SUTIL DE GAZA </t>
  </si>
  <si>
    <t>SUTIL DE PICA</t>
  </si>
  <si>
    <t xml:space="preserve">LIMAQUAT TOTAL ANUAL </t>
  </si>
  <si>
    <t xml:space="preserve">Limonero </t>
  </si>
  <si>
    <t>EUREKA FROST</t>
  </si>
  <si>
    <t>VARIEGADO</t>
  </si>
  <si>
    <t>OSORIO</t>
  </si>
  <si>
    <t>PIWONKA</t>
  </si>
  <si>
    <t xml:space="preserve">FRANCO </t>
  </si>
  <si>
    <t xml:space="preserve">MANCAQUI TOTAL ANUAL </t>
  </si>
  <si>
    <t xml:space="preserve">VALLEY GOLD </t>
  </si>
  <si>
    <t>MANDARINQUAT TOTAL ANUAL</t>
  </si>
  <si>
    <t>EVELINA</t>
  </si>
  <si>
    <t>RED BRAEBURN</t>
  </si>
  <si>
    <t>UV AP 195</t>
  </si>
  <si>
    <t>ANTUENR</t>
  </si>
  <si>
    <t>MORADA</t>
  </si>
  <si>
    <t>BAYSENBERG</t>
  </si>
  <si>
    <t>BLACK SATIN</t>
  </si>
  <si>
    <t>CHEROKEE</t>
  </si>
  <si>
    <t>CHESTER</t>
  </si>
  <si>
    <t>LOGANBERRY</t>
  </si>
  <si>
    <t>ECOTIPO</t>
  </si>
  <si>
    <t>EXTREME BEAUTY</t>
  </si>
  <si>
    <t>EXTREME DELIGHT</t>
  </si>
  <si>
    <t>NE 308</t>
  </si>
  <si>
    <t>NE 489</t>
  </si>
  <si>
    <t>GEM</t>
  </si>
  <si>
    <t>VELVICK</t>
  </si>
  <si>
    <t>BETTY</t>
  </si>
  <si>
    <t>WESTERN</t>
  </si>
  <si>
    <t>PRECOZ MORETINI</t>
  </si>
  <si>
    <t>SYDO</t>
  </si>
  <si>
    <t>WINTER BARTLETT</t>
  </si>
  <si>
    <t>KEVIN</t>
  </si>
  <si>
    <t xml:space="preserve">ROSA MOSQUETA TOTAL ANUAL </t>
  </si>
  <si>
    <t>A - P4</t>
  </si>
  <si>
    <t>ROSA MOSQUETA (Rosa rubiginosa)</t>
  </si>
  <si>
    <t>COT 595</t>
  </si>
  <si>
    <t>IFG (93-166) SU</t>
  </si>
  <si>
    <t xml:space="preserve">SUPERIOR SEEDLESS </t>
  </si>
  <si>
    <t>CINSAULT</t>
  </si>
  <si>
    <t>CURUZAS INIA</t>
  </si>
  <si>
    <t>PINOT MEUNIER</t>
  </si>
  <si>
    <t>VERDEJO</t>
  </si>
  <si>
    <t>NEGRA</t>
  </si>
  <si>
    <t xml:space="preserve">BLACK SEEDLESS  </t>
  </si>
  <si>
    <t>DAMASCO (Prunus armeniaca L.)</t>
  </si>
  <si>
    <t>CHAMPION</t>
  </si>
  <si>
    <t>FREY</t>
  </si>
  <si>
    <t>06-50FL-1</t>
  </si>
  <si>
    <t>07-7FL-4</t>
  </si>
  <si>
    <t>ARANA C00-09</t>
  </si>
  <si>
    <t>AZULEMA</t>
  </si>
  <si>
    <t>BARBARA ANN 57E7</t>
  </si>
  <si>
    <t>BB05-61-CC1</t>
  </si>
  <si>
    <t>BB06-126-CV4</t>
  </si>
  <si>
    <t>BB07-214-CC1</t>
  </si>
  <si>
    <t>BOBOLINK</t>
  </si>
  <si>
    <t>CALDONIA</t>
  </si>
  <si>
    <t xml:space="preserve">CELESTE </t>
  </si>
  <si>
    <t>CHIKADE</t>
  </si>
  <si>
    <t>CIELO</t>
  </si>
  <si>
    <t>CV 9-12</t>
  </si>
  <si>
    <t>CV8-46 EBB-46</t>
  </si>
  <si>
    <t>CV8-42 EBB-42</t>
  </si>
  <si>
    <t>INDIGO CRISP</t>
  </si>
  <si>
    <t>JOLENE 103D819</t>
  </si>
  <si>
    <t>KATI BLUE 92D3</t>
  </si>
  <si>
    <t>KIRRA C99-42</t>
  </si>
  <si>
    <t>KEEPSAKE</t>
  </si>
  <si>
    <t>MAGICA EB9-2 CV9</t>
  </si>
  <si>
    <t>MAYRA C97-390</t>
  </si>
  <si>
    <t>RAVEN</t>
  </si>
  <si>
    <t xml:space="preserve">ROBUST </t>
  </si>
  <si>
    <t>SENSATION</t>
  </si>
  <si>
    <t>STELLA BLUE 92D3</t>
  </si>
  <si>
    <t>SWEET JANE 66E10</t>
  </si>
  <si>
    <t>VIOLETA 111B3</t>
  </si>
  <si>
    <t>BLANCO</t>
  </si>
  <si>
    <t>BUTLER</t>
  </si>
  <si>
    <t>CALIPSO</t>
  </si>
  <si>
    <t>ENNIS</t>
  </si>
  <si>
    <t>LOMATIA DENTATA</t>
  </si>
  <si>
    <t>MC DONALD</t>
  </si>
  <si>
    <t>NEGRETE</t>
  </si>
  <si>
    <t>NEGRO</t>
  </si>
  <si>
    <t xml:space="preserve">POLINIZANTE VERDE </t>
  </si>
  <si>
    <t>ROSADO</t>
  </si>
  <si>
    <t>TREBISONDA</t>
  </si>
  <si>
    <t>WEPSTER</t>
  </si>
  <si>
    <t xml:space="preserve">CALAMONDIN (Citrofortunella microcarpa) </t>
  </si>
  <si>
    <t xml:space="preserve"> CALAMONDIN TOTAL ANUAL</t>
  </si>
  <si>
    <t>DIAMANTE</t>
  </si>
  <si>
    <t>LAUREL</t>
  </si>
  <si>
    <t>MARVAL</t>
  </si>
  <si>
    <t>PANTANO</t>
  </si>
  <si>
    <t>01C113-031-105 cv</t>
  </si>
  <si>
    <t>28-148 cv</t>
  </si>
  <si>
    <t>28-232  cv</t>
  </si>
  <si>
    <t>31-327 cv</t>
  </si>
  <si>
    <t>ANTINA</t>
  </si>
  <si>
    <t>BING F 12</t>
  </si>
  <si>
    <t>CER1</t>
  </si>
  <si>
    <t>CER2</t>
  </si>
  <si>
    <t>CER3</t>
  </si>
  <si>
    <t>CER4</t>
  </si>
  <si>
    <t>CER5</t>
  </si>
  <si>
    <t>CER6</t>
  </si>
  <si>
    <t>CER7</t>
  </si>
  <si>
    <t>CER8</t>
  </si>
  <si>
    <t>CER9</t>
  </si>
  <si>
    <t>CER10</t>
  </si>
  <si>
    <t>CER11</t>
  </si>
  <si>
    <t>CER12</t>
  </si>
  <si>
    <t>CER13</t>
  </si>
  <si>
    <t>CER14</t>
  </si>
  <si>
    <t>CER15</t>
  </si>
  <si>
    <t>CER16</t>
  </si>
  <si>
    <t>CER17</t>
  </si>
  <si>
    <t>CER18</t>
  </si>
  <si>
    <t>CER19</t>
  </si>
  <si>
    <t>FRISCO</t>
  </si>
  <si>
    <t>MX 14</t>
  </si>
  <si>
    <t>PENDULO</t>
  </si>
  <si>
    <t>REM-MX14</t>
  </si>
  <si>
    <t>ROYAL TIOGA</t>
  </si>
  <si>
    <t>SUMNUE</t>
  </si>
  <si>
    <t>SUMTARE</t>
  </si>
  <si>
    <t>VALVET DEL</t>
  </si>
  <si>
    <t>YT5</t>
  </si>
  <si>
    <t xml:space="preserve">NY 8139 </t>
  </si>
  <si>
    <t>AUTUMN GIANT</t>
  </si>
  <si>
    <t>CHERRY PLUM</t>
  </si>
  <si>
    <t>CI484</t>
  </si>
  <si>
    <t>DB30142</t>
  </si>
  <si>
    <t>DB30144</t>
  </si>
  <si>
    <t>DB 30150</t>
  </si>
  <si>
    <t xml:space="preserve">FALL FIESTA </t>
  </si>
  <si>
    <t>FLAVOR FUSION</t>
  </si>
  <si>
    <t>HAPPY GIANT</t>
  </si>
  <si>
    <t>MARIANNA</t>
  </si>
  <si>
    <t>MARIPOSA</t>
  </si>
  <si>
    <t>MILTON RED</t>
  </si>
  <si>
    <t>MIRABELI</t>
  </si>
  <si>
    <t>PLUM SWEET</t>
  </si>
  <si>
    <t>PR3848</t>
  </si>
  <si>
    <t>PR B 8 60</t>
  </si>
  <si>
    <t>PR 10 291</t>
  </si>
  <si>
    <t>PR 3726</t>
  </si>
  <si>
    <t>PR 06-23</t>
  </si>
  <si>
    <t>PR 06-09</t>
  </si>
  <si>
    <t>PRO 59 C</t>
  </si>
  <si>
    <t>RUBY STAR</t>
  </si>
  <si>
    <t>RUBY SUN</t>
  </si>
  <si>
    <t>SG-PR-3301</t>
  </si>
  <si>
    <t>SG-PR 3485</t>
  </si>
  <si>
    <t>SG-PR 3551</t>
  </si>
  <si>
    <t>SG-PR 3517</t>
  </si>
  <si>
    <t xml:space="preserve">FLYING DRAGON </t>
  </si>
  <si>
    <t>LIMEQUAT (Citrofortunella × floridana)</t>
  </si>
  <si>
    <t>LIMEQUAT</t>
  </si>
  <si>
    <t>Citrus myrtifolia (CHINOTTO)</t>
  </si>
  <si>
    <t xml:space="preserve">CITRUS  TOTAL ANUAL </t>
  </si>
  <si>
    <t xml:space="preserve">CITRUS   TOTAL ANUAL </t>
  </si>
  <si>
    <t xml:space="preserve">TROYAL </t>
  </si>
  <si>
    <t>ASF 409</t>
  </si>
  <si>
    <t xml:space="preserve">LADY COT </t>
  </si>
  <si>
    <t>RUSTIC</t>
  </si>
  <si>
    <t>SUNNY COT</t>
  </si>
  <si>
    <t xml:space="preserve">VANILLA COT </t>
  </si>
  <si>
    <t>20 A 319</t>
  </si>
  <si>
    <t>ASF 0796</t>
  </si>
  <si>
    <t>CO 48</t>
  </si>
  <si>
    <t>EARLY BLUSH</t>
  </si>
  <si>
    <t>EXTREME 314</t>
  </si>
  <si>
    <t>GOLDEN PRIDE</t>
  </si>
  <si>
    <t>LEYRE</t>
  </si>
  <si>
    <t>PE 05 21</t>
  </si>
  <si>
    <t>PE 10 18</t>
  </si>
  <si>
    <t>PE 90 32</t>
  </si>
  <si>
    <t xml:space="preserve">PETERSON </t>
  </si>
  <si>
    <t>PRO 438</t>
  </si>
  <si>
    <t>PRO 693</t>
  </si>
  <si>
    <t>PRO 493</t>
  </si>
  <si>
    <t>PRO 568</t>
  </si>
  <si>
    <t>PRO 580</t>
  </si>
  <si>
    <t>SF 22</t>
  </si>
  <si>
    <t>SF 26</t>
  </si>
  <si>
    <t>SF 29</t>
  </si>
  <si>
    <t>SG PE 3048</t>
  </si>
  <si>
    <t>TEMPTATION</t>
  </si>
  <si>
    <t>YUSTE</t>
  </si>
  <si>
    <t>FEIJOA (Acca sellowiana (O. Berg) Burret</t>
  </si>
  <si>
    <t>ANITY</t>
  </si>
  <si>
    <t>HFF4</t>
  </si>
  <si>
    <t>SANTA CATALINA</t>
  </si>
  <si>
    <t xml:space="preserve">SANTA CLARA </t>
  </si>
  <si>
    <t>SANTA TERESA</t>
  </si>
  <si>
    <t>WAKEFIELD</t>
  </si>
  <si>
    <t xml:space="preserve">GOLDENBERRIES TOTAL ANUAL </t>
  </si>
  <si>
    <t>GOLDENBERRIES (Physalis peruviana)</t>
  </si>
  <si>
    <t xml:space="preserve">CHILENA </t>
  </si>
  <si>
    <t xml:space="preserve">CANADIA </t>
  </si>
  <si>
    <t>MAFF1001</t>
  </si>
  <si>
    <t>AC 1536</t>
  </si>
  <si>
    <t>ACT 125.93</t>
  </si>
  <si>
    <t>B 24</t>
  </si>
  <si>
    <t>CHW- 72</t>
  </si>
  <si>
    <t>ENZA GOLD</t>
  </si>
  <si>
    <t>JINGOLD</t>
  </si>
  <si>
    <t>KZ 002</t>
  </si>
  <si>
    <t>KZ11</t>
  </si>
  <si>
    <t>R 21</t>
  </si>
  <si>
    <t xml:space="preserve">MADROÑO  TOTAL ANUAL </t>
  </si>
  <si>
    <t xml:space="preserve">OTROS </t>
  </si>
  <si>
    <t xml:space="preserve">SONET </t>
  </si>
  <si>
    <t>IMPROVED MEYER</t>
  </si>
  <si>
    <t xml:space="preserve">GALAVAL </t>
  </si>
  <si>
    <t>GLX M-9</t>
  </si>
  <si>
    <t>HOVER</t>
  </si>
  <si>
    <t>KANZI</t>
  </si>
  <si>
    <t>LIBRA</t>
  </si>
  <si>
    <t>NIPULA</t>
  </si>
  <si>
    <t xml:space="preserve">DULCE </t>
  </si>
  <si>
    <t>MURGO</t>
  </si>
  <si>
    <t>MICROCITRUS</t>
  </si>
  <si>
    <t>1115-2</t>
  </si>
  <si>
    <t>1035-8</t>
  </si>
  <si>
    <t>EMILIA HFM-7</t>
  </si>
  <si>
    <t>HFM 1119-2</t>
  </si>
  <si>
    <t xml:space="preserve">VALENCIA MIDKNIGHT </t>
  </si>
  <si>
    <t>24B 106 A</t>
  </si>
  <si>
    <t>25 A 73 A</t>
  </si>
  <si>
    <t>3B 74 R</t>
  </si>
  <si>
    <t>6 B 168-R</t>
  </si>
  <si>
    <t>4 A 64</t>
  </si>
  <si>
    <t>24 A 71</t>
  </si>
  <si>
    <t>ARTIC RED</t>
  </si>
  <si>
    <t>ASF 608</t>
  </si>
  <si>
    <t>ASF 624</t>
  </si>
  <si>
    <t>CARENE</t>
  </si>
  <si>
    <t xml:space="preserve">EARLY JOHN </t>
  </si>
  <si>
    <t>ELEGANT LADY</t>
  </si>
  <si>
    <t>EXTREME 79</t>
  </si>
  <si>
    <t xml:space="preserve">GRANT BAIR </t>
  </si>
  <si>
    <t xml:space="preserve">KAY DIAMONT </t>
  </si>
  <si>
    <t>LINDO</t>
  </si>
  <si>
    <t xml:space="preserve">MAJESTIC PEARL  </t>
  </si>
  <si>
    <t>MONALISE SF 04019</t>
  </si>
  <si>
    <t>MONLEB</t>
  </si>
  <si>
    <t>MONRENE</t>
  </si>
  <si>
    <t>MONROI</t>
  </si>
  <si>
    <t>MONSAT</t>
  </si>
  <si>
    <t>MONTICA</t>
  </si>
  <si>
    <t>NE 459</t>
  </si>
  <si>
    <t>NE 516</t>
  </si>
  <si>
    <t>NE 577</t>
  </si>
  <si>
    <t>NE 4612</t>
  </si>
  <si>
    <t>NE 05-07</t>
  </si>
  <si>
    <t>NE 10-02</t>
  </si>
  <si>
    <t>NECTADELICIOUS</t>
  </si>
  <si>
    <t>NECTARFLORA cv ASF 0624</t>
  </si>
  <si>
    <t>PRO 303</t>
  </si>
  <si>
    <t>PRO 426</t>
  </si>
  <si>
    <t>PRO 650</t>
  </si>
  <si>
    <t>PRO 710</t>
  </si>
  <si>
    <t>PRO 712</t>
  </si>
  <si>
    <t>PRO 722</t>
  </si>
  <si>
    <t>PRO 464</t>
  </si>
  <si>
    <t>PRO 614</t>
  </si>
  <si>
    <t>PRO 591</t>
  </si>
  <si>
    <t>PRO 595</t>
  </si>
  <si>
    <t>PRO 596</t>
  </si>
  <si>
    <t>SF01018</t>
  </si>
  <si>
    <t>SF06179</t>
  </si>
  <si>
    <t>SF03154</t>
  </si>
  <si>
    <t>SF04130</t>
  </si>
  <si>
    <t>SF04505</t>
  </si>
  <si>
    <t>SF07113</t>
  </si>
  <si>
    <t>SF09077</t>
  </si>
  <si>
    <t>SF07131 FRUIT DORAFINE</t>
  </si>
  <si>
    <t>SWEET GIANT</t>
  </si>
  <si>
    <t>TOURMALINE</t>
  </si>
  <si>
    <t>TURQUOSIE</t>
  </si>
  <si>
    <t xml:space="preserve">NIPULA </t>
  </si>
  <si>
    <t>FS - 17</t>
  </si>
  <si>
    <t>ITRANA</t>
  </si>
  <si>
    <t>BER</t>
  </si>
  <si>
    <t>BOTCHARD</t>
  </si>
  <si>
    <t>UC 3295</t>
  </si>
  <si>
    <t xml:space="preserve">PEPINO TOTAL ANUAL </t>
  </si>
  <si>
    <t>ARC PEAR</t>
  </si>
  <si>
    <t>ASIATICA</t>
  </si>
  <si>
    <t xml:space="preserve">CAPE ROSE </t>
  </si>
  <si>
    <t xml:space="preserve">GRAFIN PEGA </t>
  </si>
  <si>
    <t>ROYAL DAWN</t>
  </si>
  <si>
    <t>STAR KRIMSON</t>
  </si>
  <si>
    <t>SUMMER SEKEL</t>
  </si>
  <si>
    <t>THIMO</t>
  </si>
  <si>
    <t>UTA</t>
  </si>
  <si>
    <t>ORO BLANCO</t>
  </si>
  <si>
    <t>07129-045-113</t>
  </si>
  <si>
    <t>08037-090-124</t>
  </si>
  <si>
    <t>08037-090-136</t>
  </si>
  <si>
    <t>08068-041-047</t>
  </si>
  <si>
    <t>08084-100-176</t>
  </si>
  <si>
    <t>08124-065-037</t>
  </si>
  <si>
    <t>09003-036-223</t>
  </si>
  <si>
    <t>09003-036-247</t>
  </si>
  <si>
    <t>09083-033-107</t>
  </si>
  <si>
    <t>11001-109-171</t>
  </si>
  <si>
    <t>11028-104-102</t>
  </si>
  <si>
    <t>68-158</t>
  </si>
  <si>
    <t>ALBARIÑO</t>
  </si>
  <si>
    <t>ANA-VL-27</t>
  </si>
  <si>
    <t>ANA-VL-36</t>
  </si>
  <si>
    <t>ANA-VL-37</t>
  </si>
  <si>
    <t>ANA-VL-39</t>
  </si>
  <si>
    <t>ANA-VL-40</t>
  </si>
  <si>
    <t>ANA-VL-28</t>
  </si>
  <si>
    <t>ANA-VL-29</t>
  </si>
  <si>
    <t>ANA-VL-31</t>
  </si>
  <si>
    <t>ANA-VL-38</t>
  </si>
  <si>
    <t>ANA-VL-33</t>
  </si>
  <si>
    <t>ANA-VL-34</t>
  </si>
  <si>
    <t>ARRATWENTYONE</t>
  </si>
  <si>
    <t>ARRATWENTYFOUR</t>
  </si>
  <si>
    <t>ARRATWENTYFIVE</t>
  </si>
  <si>
    <t>CARSAL</t>
  </si>
  <si>
    <t>COTON CANDY</t>
  </si>
  <si>
    <t>GR 305 R</t>
  </si>
  <si>
    <t>GR 384 B</t>
  </si>
  <si>
    <t>MUSCAT BLANC A PETIT GRAINS CLON 454</t>
  </si>
  <si>
    <t>STAR LIGHT</t>
  </si>
  <si>
    <t>SWEET CELEBRATION</t>
  </si>
  <si>
    <t>SWEET FAVORS</t>
  </si>
  <si>
    <t>SWEET GLOBE</t>
  </si>
  <si>
    <t>SWEET JUBILEE</t>
  </si>
  <si>
    <t>SWEET MAYABELLE</t>
  </si>
  <si>
    <t>SWEET ROMANCE</t>
  </si>
  <si>
    <t>VALLEY PEARL</t>
  </si>
  <si>
    <t>VERMENTINO</t>
  </si>
  <si>
    <t>VSC</t>
  </si>
  <si>
    <t>BENIX</t>
  </si>
  <si>
    <t xml:space="preserve"> Citrus aurantium</t>
  </si>
  <si>
    <t>C- 22</t>
  </si>
  <si>
    <t>CALLERYANA</t>
  </si>
  <si>
    <t>CANINO</t>
  </si>
  <si>
    <t xml:space="preserve">CEPILAND </t>
  </si>
  <si>
    <t xml:space="preserve">KRYMSK 5 </t>
  </si>
  <si>
    <t>KRYMSK 6</t>
  </si>
  <si>
    <t>PI-33</t>
  </si>
  <si>
    <t>ROOTPAC/20</t>
  </si>
  <si>
    <t>RX1</t>
  </si>
  <si>
    <t>SEVILLANO</t>
  </si>
  <si>
    <t>TORO CANYON</t>
  </si>
  <si>
    <t>VLACH</t>
  </si>
  <si>
    <t>VX211</t>
  </si>
  <si>
    <t>17E710</t>
  </si>
  <si>
    <t>55K201</t>
  </si>
  <si>
    <t>57E802</t>
  </si>
  <si>
    <t>75J301</t>
  </si>
  <si>
    <t>MUBY</t>
  </si>
  <si>
    <t>FLIKER</t>
  </si>
  <si>
    <t>BARCELONA OREGON</t>
  </si>
  <si>
    <t>BOUCHE ROUGE</t>
  </si>
  <si>
    <t xml:space="preserve">DI MARRADI </t>
  </si>
  <si>
    <t>PING</t>
  </si>
  <si>
    <t>POLINIZANTES</t>
  </si>
  <si>
    <t>SHIROFUGEN</t>
  </si>
  <si>
    <t>SWEET HEART</t>
  </si>
  <si>
    <t xml:space="preserve">FALLETE </t>
  </si>
  <si>
    <t xml:space="preserve">MIRANDELLA </t>
  </si>
  <si>
    <t>4  A 64</t>
  </si>
  <si>
    <t>14 B 100</t>
  </si>
  <si>
    <t>CO 36</t>
  </si>
  <si>
    <t>CP 220</t>
  </si>
  <si>
    <t>D 5</t>
  </si>
  <si>
    <t xml:space="preserve">NECTAR AMERICANO </t>
  </si>
  <si>
    <t>PRO 346</t>
  </si>
  <si>
    <t>PRO 436</t>
  </si>
  <si>
    <t>ESPLENDOR</t>
  </si>
  <si>
    <t>ROJO</t>
  </si>
  <si>
    <t>Z371</t>
  </si>
  <si>
    <t>2HP</t>
  </si>
  <si>
    <t xml:space="preserve">MEYER </t>
  </si>
  <si>
    <t>BACAY</t>
  </si>
  <si>
    <t>CEPILAN</t>
  </si>
  <si>
    <t>MINNEISKA</t>
  </si>
  <si>
    <t>WISSENGLOKEN</t>
  </si>
  <si>
    <t>SCILATE</t>
  </si>
  <si>
    <t>FUMONA</t>
  </si>
  <si>
    <t>RED BRIGHT</t>
  </si>
  <si>
    <t>SWEET ARTIC FIRE</t>
  </si>
  <si>
    <t>FLAVIA</t>
  </si>
  <si>
    <t>EARLY SUMMER</t>
  </si>
  <si>
    <t xml:space="preserve">A NECTAR </t>
  </si>
  <si>
    <t xml:space="preserve">A ROYAL </t>
  </si>
  <si>
    <t>BRONCEADO</t>
  </si>
  <si>
    <t>BUD 118</t>
  </si>
  <si>
    <t>CHICHE PICUDO</t>
  </si>
  <si>
    <t xml:space="preserve">Calamondin </t>
  </si>
  <si>
    <t>Limequat</t>
  </si>
  <si>
    <t>Madroño</t>
  </si>
  <si>
    <t>Mandarinquat</t>
  </si>
  <si>
    <t xml:space="preserve">Manzano </t>
  </si>
  <si>
    <t>Maracuya</t>
  </si>
  <si>
    <t xml:space="preserve">Membrillo </t>
  </si>
  <si>
    <t xml:space="preserve">Pecano </t>
  </si>
  <si>
    <t>Pepino</t>
  </si>
  <si>
    <t xml:space="preserve">Pomelo </t>
  </si>
  <si>
    <t xml:space="preserve">Rosa Mosqueta </t>
  </si>
  <si>
    <t>MERICIER</t>
  </si>
  <si>
    <t>F-12-1</t>
  </si>
  <si>
    <t>MN1914</t>
  </si>
  <si>
    <t>CANDELARIA</t>
  </si>
  <si>
    <t>PERLA NEGRA</t>
  </si>
  <si>
    <t>MARADOL</t>
  </si>
  <si>
    <t>CONADRIA</t>
  </si>
  <si>
    <t>COLAR</t>
  </si>
  <si>
    <t>FLORANCHA</t>
  </si>
  <si>
    <t>MALPAIS</t>
  </si>
  <si>
    <t xml:space="preserve">AVIDON </t>
  </si>
  <si>
    <t xml:space="preserve">CAPITAN </t>
  </si>
  <si>
    <t>GIANT RED</t>
  </si>
  <si>
    <t>ARVIN GLENN</t>
  </si>
  <si>
    <t>CRIMSON KAT</t>
  </si>
  <si>
    <t>EBONY SWEET</t>
  </si>
  <si>
    <t>SWEET PEKEETAH</t>
  </si>
  <si>
    <t>ANDREW</t>
  </si>
  <si>
    <t>FLORIDA PRINCE</t>
  </si>
  <si>
    <t>NAGAMI</t>
  </si>
  <si>
    <t>CODE 3X97</t>
  </si>
  <si>
    <t>ARRUFATINA</t>
  </si>
  <si>
    <t>ESPAÑOLA</t>
  </si>
  <si>
    <t>LEANRI</t>
  </si>
  <si>
    <t>NADORCOTT</t>
  </si>
  <si>
    <t>ORTANIQUE</t>
  </si>
  <si>
    <t>ROYAL HONEY MURCOTT</t>
  </si>
  <si>
    <t>CHISLETT SUMMER NAVEL</t>
  </si>
  <si>
    <t>FISHER</t>
  </si>
  <si>
    <t>GLEN ORA LATE</t>
  </si>
  <si>
    <t>KIRKWOOD RED NAVEL</t>
  </si>
  <si>
    <t>MORO</t>
  </si>
  <si>
    <t>TAROCCO</t>
  </si>
  <si>
    <t>GARCICA</t>
  </si>
  <si>
    <t>GRAND BRIGHT</t>
  </si>
  <si>
    <t>ISI WHITE</t>
  </si>
  <si>
    <t>LUCIANA</t>
  </si>
  <si>
    <t>FERNETTE</t>
  </si>
  <si>
    <t>ISABEL</t>
  </si>
  <si>
    <t>MALUMA</t>
  </si>
  <si>
    <t>QUEEN</t>
  </si>
  <si>
    <t>DUNDEE</t>
  </si>
  <si>
    <t>TONDA GIFFONI</t>
  </si>
  <si>
    <t>LAGORAI  PLUS</t>
  </si>
  <si>
    <t xml:space="preserve">HASKAP BERRY TOTAL ANUAL </t>
  </si>
  <si>
    <t>BERRY SMART BLUE</t>
  </si>
  <si>
    <t>BLUE PALMA</t>
  </si>
  <si>
    <t>BLUE PINWHEEL</t>
  </si>
  <si>
    <t>BLUE TRASURE</t>
  </si>
  <si>
    <t>HAPPY GIRANT</t>
  </si>
  <si>
    <t>LARISA</t>
  </si>
  <si>
    <t>REBECCA</t>
  </si>
  <si>
    <t>STARWERRY</t>
  </si>
  <si>
    <t>SVETA</t>
  </si>
  <si>
    <t>LIMONEIRA 8A</t>
  </si>
  <si>
    <t xml:space="preserve">GALA SELECCIÓN </t>
  </si>
  <si>
    <t>NE 269</t>
  </si>
  <si>
    <t>CANARIAS</t>
  </si>
  <si>
    <t xml:space="preserve">PLATANERO TOTAL ANUAL </t>
  </si>
  <si>
    <t>PLATANERO (Musa acuminata)</t>
  </si>
  <si>
    <t>PLUOT</t>
  </si>
  <si>
    <t>FLAVOR HEART</t>
  </si>
  <si>
    <t xml:space="preserve">PLUOT TOTAL ANUAL </t>
  </si>
  <si>
    <t xml:space="preserve">ZARZAPARRILLA  TOTAL ANUAL </t>
  </si>
  <si>
    <t xml:space="preserve">ZARZAPARRILLA TOTAL ANUAL </t>
  </si>
  <si>
    <t>DUSA</t>
  </si>
  <si>
    <t>G41</t>
  </si>
  <si>
    <t>JUNGLANS REGIA</t>
  </si>
  <si>
    <t>M-1</t>
  </si>
  <si>
    <t>M-26 S/B</t>
  </si>
  <si>
    <t>M-26 STD</t>
  </si>
  <si>
    <t>NABAL</t>
  </si>
  <si>
    <t>ROSADA</t>
  </si>
  <si>
    <t xml:space="preserve">FRUTILLA </t>
  </si>
  <si>
    <t>MOSCATEL DE ITALIA</t>
  </si>
  <si>
    <t>MOSCATEL NEGRA</t>
  </si>
  <si>
    <t>Goldenberries</t>
  </si>
  <si>
    <t xml:space="preserve">LIMEQUAT TOTAL ANUAL </t>
  </si>
  <si>
    <t>Platanero</t>
  </si>
  <si>
    <t>Pluot</t>
  </si>
  <si>
    <t>HASKAP BERRIE (Lonicera caerulea)</t>
  </si>
  <si>
    <t>Haskapberrie</t>
  </si>
  <si>
    <t>PEPINO ( Solanum muricatum)</t>
  </si>
  <si>
    <t>BLUE RIBBON</t>
  </si>
  <si>
    <t>CARGO</t>
  </si>
  <si>
    <t>CLOCKWORK</t>
  </si>
  <si>
    <t>CORONA</t>
  </si>
  <si>
    <t>DRAPER</t>
  </si>
  <si>
    <t>EMERALD</t>
  </si>
  <si>
    <t>FARTHING</t>
  </si>
  <si>
    <t>JEWEL</t>
  </si>
  <si>
    <t>LAST CALL</t>
  </si>
  <si>
    <t>MILLENNIA</t>
  </si>
  <si>
    <t>OCHLOCKONEE</t>
  </si>
  <si>
    <t>OSORNO</t>
  </si>
  <si>
    <t>OVERTIME</t>
  </si>
  <si>
    <t>PALMETTO</t>
  </si>
  <si>
    <t>PRIMADONNA</t>
  </si>
  <si>
    <t>REBEL</t>
  </si>
  <si>
    <t>ROCIO</t>
  </si>
  <si>
    <t>SCINTILLA</t>
  </si>
  <si>
    <t>SNOWCHASER</t>
  </si>
  <si>
    <t>SOUTHERN BELLE</t>
  </si>
  <si>
    <t>SUZIBLUE</t>
  </si>
  <si>
    <t>TOP SHELF</t>
  </si>
  <si>
    <t>VENTURA</t>
  </si>
  <si>
    <t>DORIS</t>
  </si>
  <si>
    <t>FELIX</t>
  </si>
  <si>
    <t>JEFFERSON</t>
  </si>
  <si>
    <t>SACAJAWEA</t>
  </si>
  <si>
    <t>THETA</t>
  </si>
  <si>
    <t>TONDA PACIFICA</t>
  </si>
  <si>
    <t>YAMHILL</t>
  </si>
  <si>
    <t>YORK</t>
  </si>
  <si>
    <t>BLACK STAR</t>
  </si>
  <si>
    <t>CARMEN</t>
  </si>
  <si>
    <t>FERMINA</t>
  </si>
  <si>
    <t>FERTARD</t>
  </si>
  <si>
    <t>GLENRED</t>
  </si>
  <si>
    <t>GRACE STAR</t>
  </si>
  <si>
    <t>PAULUS</t>
  </si>
  <si>
    <t>RITA</t>
  </si>
  <si>
    <t>RIVEDEL</t>
  </si>
  <si>
    <t xml:space="preserve">ROYAL  LEE </t>
  </si>
  <si>
    <t xml:space="preserve">ROYAL LYNN </t>
  </si>
  <si>
    <t xml:space="preserve">ROYAL DOWN </t>
  </si>
  <si>
    <t>ROYAL EDIE</t>
  </si>
  <si>
    <t>ROYAL HELLEN</t>
  </si>
  <si>
    <t>ROYAL HAZEL</t>
  </si>
  <si>
    <t>ROYAL RAINIER</t>
  </si>
  <si>
    <t>SANTINA</t>
  </si>
  <si>
    <t>VERA</t>
  </si>
  <si>
    <t xml:space="preserve">ARC PR2 </t>
  </si>
  <si>
    <t>AUTUMN PRIDE</t>
  </si>
  <si>
    <t>BLACK MAGESTIC</t>
  </si>
  <si>
    <t>BLUE GUSTO</t>
  </si>
  <si>
    <t>CONSTANZA</t>
  </si>
  <si>
    <t>PRIMETIME</t>
  </si>
  <si>
    <t>RR1</t>
  </si>
  <si>
    <t>SAPPHIRE</t>
  </si>
  <si>
    <t>SEPTEMBER KING</t>
  </si>
  <si>
    <t>SUPLUMTHIRTYFOUR</t>
  </si>
  <si>
    <t>SUPLUMTHIRTYSIX</t>
  </si>
  <si>
    <t>ROBADA</t>
  </si>
  <si>
    <t>BURPEACHFOURTEEN</t>
  </si>
  <si>
    <t>EARLIRICH</t>
  </si>
  <si>
    <t>PLACASTAMEL</t>
  </si>
  <si>
    <t>PLATAÑOMEL</t>
  </si>
  <si>
    <t>SNOW KING</t>
  </si>
  <si>
    <t>DRISCOLL CARDINAL</t>
  </si>
  <si>
    <t>DRISCOLL DULCITA</t>
  </si>
  <si>
    <t>DRISCOLL MADONNA</t>
  </si>
  <si>
    <t>DRISCOLL MARAVILLA</t>
  </si>
  <si>
    <t>TULAMEEN PLUS</t>
  </si>
  <si>
    <t>VAJOLET</t>
  </si>
  <si>
    <t>ALBIÓN</t>
  </si>
  <si>
    <t>AROMAS</t>
  </si>
  <si>
    <t>CAMINO REAL</t>
  </si>
  <si>
    <t>CRISTAL</t>
  </si>
  <si>
    <t>MONTEREY</t>
  </si>
  <si>
    <t>SABRINA</t>
  </si>
  <si>
    <t>SABROSA</t>
  </si>
  <si>
    <t>SAN ANDREAS</t>
  </si>
  <si>
    <t>VENTANA</t>
  </si>
  <si>
    <t>EMEK</t>
  </si>
  <si>
    <t>KAMEL</t>
  </si>
  <si>
    <t>SHANI</t>
  </si>
  <si>
    <t>CMW-85</t>
  </si>
  <si>
    <t>HORT 16-A</t>
  </si>
  <si>
    <t>JINTAO</t>
  </si>
  <si>
    <t>S 600</t>
  </si>
  <si>
    <t>SORELI</t>
  </si>
  <si>
    <t>TSECHELIDIS</t>
  </si>
  <si>
    <t>BENJAMIN ANDES</t>
  </si>
  <si>
    <t xml:space="preserve">ANDES 1 </t>
  </si>
  <si>
    <t>CLEMENPONS</t>
  </si>
  <si>
    <t>GOLD NUGGET</t>
  </si>
  <si>
    <t xml:space="preserve">MORIA </t>
  </si>
  <si>
    <t xml:space="preserve">ORRI </t>
  </si>
  <si>
    <t xml:space="preserve">TANGO </t>
  </si>
  <si>
    <t xml:space="preserve">AMBROSIA </t>
  </si>
  <si>
    <t xml:space="preserve">BAIGENT </t>
  </si>
  <si>
    <t xml:space="preserve">CIVG 198 </t>
  </si>
  <si>
    <t xml:space="preserve">ESCAYPA </t>
  </si>
  <si>
    <t xml:space="preserve">FENSHINE </t>
  </si>
  <si>
    <t xml:space="preserve">FIERO </t>
  </si>
  <si>
    <t xml:space="preserve">FUJI FUBRAX </t>
  </si>
  <si>
    <t xml:space="preserve">JEROMINE </t>
  </si>
  <si>
    <t xml:space="preserve">JUGALA </t>
  </si>
  <si>
    <t xml:space="preserve">NICOTER </t>
  </si>
  <si>
    <t>OLSENTWO GALA</t>
  </si>
  <si>
    <t>ROHO 3615</t>
  </si>
  <si>
    <t>ROSY GLOW</t>
  </si>
  <si>
    <t>SIMMONS GALA</t>
  </si>
  <si>
    <t xml:space="preserve">UEB 3264-2 </t>
  </si>
  <si>
    <t xml:space="preserve">EMH </t>
  </si>
  <si>
    <t xml:space="preserve">RED PEARL INIA </t>
  </si>
  <si>
    <t>SOUTH PEARL INIA</t>
  </si>
  <si>
    <t xml:space="preserve">CAMBRIA </t>
  </si>
  <si>
    <t xml:space="preserve">ANDESNECDOS </t>
  </si>
  <si>
    <t xml:space="preserve">ANDESNECUNO </t>
  </si>
  <si>
    <t>ANDESNECTRES</t>
  </si>
  <si>
    <t>ANDESNECCUATRO</t>
  </si>
  <si>
    <t xml:space="preserve">ARCTIC MIST </t>
  </si>
  <si>
    <t>AUGUST PEARL</t>
  </si>
  <si>
    <t xml:space="preserve">BIG BOY </t>
  </si>
  <si>
    <t xml:space="preserve">BRIGHT PEARL </t>
  </si>
  <si>
    <t xml:space="preserve">FIRE PEARL </t>
  </si>
  <si>
    <t xml:space="preserve">JULY PEARL </t>
  </si>
  <si>
    <t>MAILLARMAGIE</t>
  </si>
  <si>
    <t xml:space="preserve">NECTACHIEF </t>
  </si>
  <si>
    <t xml:space="preserve">NECTAREINE </t>
  </si>
  <si>
    <t xml:space="preserve">NECTARMAGIE </t>
  </si>
  <si>
    <t xml:space="preserve">PLABANEC </t>
  </si>
  <si>
    <t xml:space="preserve">PLATOMEC </t>
  </si>
  <si>
    <t xml:space="preserve">PLATRIUNNEC </t>
  </si>
  <si>
    <t xml:space="preserve">RED PEARL </t>
  </si>
  <si>
    <t xml:space="preserve">SUPER AUGUST </t>
  </si>
  <si>
    <t xml:space="preserve">ZEE FIRE </t>
  </si>
  <si>
    <t xml:space="preserve">CARMEN </t>
  </si>
  <si>
    <t xml:space="preserve">FLAMINGO </t>
  </si>
  <si>
    <t xml:space="preserve">ARRATWO </t>
  </si>
  <si>
    <t xml:space="preserve">ARRAFOUR </t>
  </si>
  <si>
    <t xml:space="preserve">ARRAELEVEN </t>
  </si>
  <si>
    <t xml:space="preserve">ARRATHIRTEEN </t>
  </si>
  <si>
    <t xml:space="preserve">ARRAFIFTEEN </t>
  </si>
  <si>
    <t xml:space="preserve">ARRASIXTEEN </t>
  </si>
  <si>
    <t>ARRAEIGHTEEN</t>
  </si>
  <si>
    <t xml:space="preserve">ARRANINETEEN </t>
  </si>
  <si>
    <t>ARRATWENTYEIGHT</t>
  </si>
  <si>
    <t>ARRATWENTYNINE</t>
  </si>
  <si>
    <t xml:space="preserve">ARRATHIRTY </t>
  </si>
  <si>
    <t xml:space="preserve">BLANC SEEDLESS </t>
  </si>
  <si>
    <t xml:space="preserve">CARA SEEDLESS </t>
  </si>
  <si>
    <t xml:space="preserve">CHIMENTI GLOBE </t>
  </si>
  <si>
    <t xml:space="preserve">MOONBALLS </t>
  </si>
  <si>
    <t xml:space="preserve">PRIME </t>
  </si>
  <si>
    <t xml:space="preserve">RALLI SEEDLESS </t>
  </si>
  <si>
    <t xml:space="preserve">SHEEGENE-2 </t>
  </si>
  <si>
    <t xml:space="preserve">SHEEGENE-3 </t>
  </si>
  <si>
    <t xml:space="preserve">SHEEGENE-10 </t>
  </si>
  <si>
    <t xml:space="preserve">SHEEGENE-12 </t>
  </si>
  <si>
    <t xml:space="preserve">SHEEGENE-13 </t>
  </si>
  <si>
    <t xml:space="preserve">SHEEGENE-16 </t>
  </si>
  <si>
    <t xml:space="preserve">SHEEGENE-20 </t>
  </si>
  <si>
    <t xml:space="preserve">SUGRATWELVE </t>
  </si>
  <si>
    <t>COLT</t>
  </si>
  <si>
    <t>101-14M</t>
  </si>
  <si>
    <t xml:space="preserve">110-R </t>
  </si>
  <si>
    <t xml:space="preserve">140-R </t>
  </si>
  <si>
    <t xml:space="preserve">3309 C </t>
  </si>
  <si>
    <t xml:space="preserve">420-A </t>
  </si>
  <si>
    <t xml:space="preserve">1616C </t>
  </si>
  <si>
    <t xml:space="preserve">5 BB KOBER </t>
  </si>
  <si>
    <t xml:space="preserve">99 RICHTER </t>
  </si>
  <si>
    <t xml:space="preserve">AMARILLO </t>
  </si>
  <si>
    <t xml:space="preserve">AGRIO </t>
  </si>
  <si>
    <t xml:space="preserve">AZUL </t>
  </si>
  <si>
    <t xml:space="preserve">BA 29 </t>
  </si>
  <si>
    <t xml:space="preserve">BLANCO </t>
  </si>
  <si>
    <t xml:space="preserve">C1613 </t>
  </si>
  <si>
    <t xml:space="preserve">CG-11 </t>
  </si>
  <si>
    <t xml:space="preserve">CG-202 </t>
  </si>
  <si>
    <t xml:space="preserve">CG-935 </t>
  </si>
  <si>
    <t xml:space="preserve">C-35 </t>
  </si>
  <si>
    <t xml:space="preserve">CARRIZO </t>
  </si>
  <si>
    <t xml:space="preserve">CITRUMELO </t>
  </si>
  <si>
    <t xml:space="preserve">DRAKE </t>
  </si>
  <si>
    <t xml:space="preserve">FREEDOM </t>
  </si>
  <si>
    <t xml:space="preserve">GARNEM </t>
  </si>
  <si>
    <t xml:space="preserve">GXN </t>
  </si>
  <si>
    <t xml:space="preserve">HARMONY </t>
  </si>
  <si>
    <t xml:space="preserve">M-26 </t>
  </si>
  <si>
    <t xml:space="preserve">M-7 </t>
  </si>
  <si>
    <t xml:space="preserve">M-74 </t>
  </si>
  <si>
    <t xml:space="preserve">M-793 </t>
  </si>
  <si>
    <t xml:space="preserve">M-7A </t>
  </si>
  <si>
    <t xml:space="preserve">MACROPHILA </t>
  </si>
  <si>
    <t xml:space="preserve">MAHALEB </t>
  </si>
  <si>
    <t xml:space="preserve">MARIANA </t>
  </si>
  <si>
    <t xml:space="preserve">MAZZARD </t>
  </si>
  <si>
    <t xml:space="preserve">MEXICOLA </t>
  </si>
  <si>
    <t>MM-114</t>
  </si>
  <si>
    <t>NEMAGUARD</t>
  </si>
  <si>
    <t>PAJAM 2</t>
  </si>
  <si>
    <t>PARADOX</t>
  </si>
  <si>
    <t xml:space="preserve">PAULSEN </t>
  </si>
  <si>
    <t>PYRUS CALLERYANA</t>
  </si>
  <si>
    <t xml:space="preserve">RH 140 </t>
  </si>
  <si>
    <t>RAMSEY</t>
  </si>
  <si>
    <t>ROUBIDOUX</t>
  </si>
  <si>
    <t xml:space="preserve">RUGOSO </t>
  </si>
  <si>
    <t>SO4</t>
  </si>
  <si>
    <t>TROYER</t>
  </si>
  <si>
    <t>PRO C 236</t>
  </si>
  <si>
    <t>CABRILLO</t>
  </si>
  <si>
    <t>FRONTERA</t>
  </si>
  <si>
    <t>PETALUMA</t>
  </si>
  <si>
    <t>GRENADA</t>
  </si>
  <si>
    <t xml:space="preserve">LARNAKA </t>
  </si>
  <si>
    <t>AVELLANO EUROPEO TOTAL ANUAL</t>
  </si>
  <si>
    <t>CALAMONDIN TOTAL ANUAL</t>
  </si>
  <si>
    <t>CASTAÑO TOTAL ANUAL</t>
  </si>
  <si>
    <t>OLIVO TOTAL ANUAL</t>
  </si>
  <si>
    <t>GI 14813 (GISELA 17)</t>
  </si>
  <si>
    <t>GI 31817 (GISELA 13)</t>
  </si>
  <si>
    <t>GI 148/1 (GISELA 6)</t>
  </si>
  <si>
    <t>GI 148/2 (GISELA 5)</t>
  </si>
  <si>
    <t>GI 195/2 (GISELA 12)</t>
  </si>
  <si>
    <t>IFG FIVE</t>
  </si>
  <si>
    <t>IFG NINETEEN</t>
  </si>
  <si>
    <t>IFG THREE</t>
  </si>
  <si>
    <t>TIP TOP</t>
  </si>
  <si>
    <t>NECTAJEWEL</t>
  </si>
  <si>
    <t xml:space="preserve">NECTAPERLE </t>
  </si>
  <si>
    <t xml:space="preserve">FLAME KIST </t>
  </si>
  <si>
    <t>HILLARY</t>
  </si>
  <si>
    <t>LJ-1000</t>
  </si>
  <si>
    <t xml:space="preserve">PACKHAM´S TRIUMPH </t>
  </si>
  <si>
    <t>BOSSIO</t>
  </si>
  <si>
    <t>ETA</t>
  </si>
  <si>
    <t xml:space="preserve">INIAGRAPE ONE </t>
  </si>
  <si>
    <t>TAWNYNSEEDLESS</t>
  </si>
  <si>
    <t>ROMA SEEDLESS</t>
  </si>
  <si>
    <t xml:space="preserve">ALICANTE BOUSCHET </t>
  </si>
  <si>
    <t>BEARS</t>
  </si>
  <si>
    <t>CAMELLIA</t>
  </si>
  <si>
    <t xml:space="preserve"> FL02-40</t>
  </si>
  <si>
    <t>KESTREL</t>
  </si>
  <si>
    <t>CORAL CHAMPAGNE</t>
  </si>
  <si>
    <t>BLACK PEARL</t>
  </si>
  <si>
    <t>SWEETHEART</t>
  </si>
  <si>
    <t>SKYLAR RAE</t>
  </si>
  <si>
    <t>JULIANA</t>
  </si>
  <si>
    <t>AFRICAN DELIGHT</t>
  </si>
  <si>
    <t>POLARIS</t>
  </si>
  <si>
    <t>APPLUM</t>
  </si>
  <si>
    <t>SUPLUMFORTYTWO</t>
  </si>
  <si>
    <t>BLACK GIANT</t>
  </si>
  <si>
    <t>SUPLUMSIX</t>
  </si>
  <si>
    <t>PRO 314</t>
  </si>
  <si>
    <t>PRO C 25</t>
  </si>
  <si>
    <t>REGALINES</t>
  </si>
  <si>
    <t>PHILLING CLING</t>
  </si>
  <si>
    <t>PRO C 220</t>
  </si>
  <si>
    <t>EXTREME 568</t>
  </si>
  <si>
    <t>VERUELA</t>
  </si>
  <si>
    <t>PRO C 105</t>
  </si>
  <si>
    <t>ANGEL REDº</t>
  </si>
  <si>
    <t>DORI</t>
  </si>
  <si>
    <t>GOLD-KISS</t>
  </si>
  <si>
    <t xml:space="preserve"> W-175</t>
  </si>
  <si>
    <t xml:space="preserve"> Y-374</t>
  </si>
  <si>
    <t>BENJAMIN</t>
  </si>
  <si>
    <t>EUREKA SEEDLESS LEMON</t>
  </si>
  <si>
    <t>CITRUS (OTROS)</t>
  </si>
  <si>
    <t>CLEMENTINO (Citrus clementina)</t>
  </si>
  <si>
    <t>MANDARINO (Citrus reticulata)</t>
  </si>
  <si>
    <t>SATSUMA (Citrus unchiu)</t>
  </si>
  <si>
    <t>SATSUMA TOTAL ANUAL</t>
  </si>
  <si>
    <t>CLEMENTINO TOTAL ANUAL</t>
  </si>
  <si>
    <t>M9 - T337 NAKB</t>
  </si>
  <si>
    <t xml:space="preserve">CRIPPS PINK </t>
  </si>
  <si>
    <t>PINKLADY</t>
  </si>
  <si>
    <t>MILWA</t>
  </si>
  <si>
    <t>JUNAMI - DIWA</t>
  </si>
  <si>
    <t>GALA PERMIUM</t>
  </si>
  <si>
    <t>SEPTEMBER WONDER</t>
  </si>
  <si>
    <t>MM 9 EMLA</t>
  </si>
  <si>
    <t>MM 106 EMLA</t>
  </si>
  <si>
    <t>MM 111 EMLA</t>
  </si>
  <si>
    <t>KIKU</t>
  </si>
  <si>
    <t>SCIFRESH</t>
  </si>
  <si>
    <t>SWEETANGO</t>
  </si>
  <si>
    <t>IMPERIAL GALA</t>
  </si>
  <si>
    <t>SANDIDGE</t>
  </si>
  <si>
    <t>BUCKEYE</t>
  </si>
  <si>
    <t xml:space="preserve">ROYAL GALA </t>
  </si>
  <si>
    <t>TENROY</t>
  </si>
  <si>
    <t>VALENCIA DELTA SEEDLESS</t>
  </si>
  <si>
    <t>4 B 29</t>
  </si>
  <si>
    <t>4 B 12</t>
  </si>
  <si>
    <t>16 B 20</t>
  </si>
  <si>
    <t>PRO C 165</t>
  </si>
  <si>
    <t>CHEECKY</t>
  </si>
  <si>
    <t>RODE DOYENNE VAN DOORN</t>
  </si>
  <si>
    <t>SWEET SENSATION</t>
  </si>
  <si>
    <t>QUEEN FORELLE</t>
  </si>
  <si>
    <t xml:space="preserve"> GOLD SENSATION </t>
  </si>
  <si>
    <t>UCB1</t>
  </si>
  <si>
    <t>GISELA 3</t>
  </si>
  <si>
    <t>GISELA 6</t>
  </si>
  <si>
    <t>GISELA 5</t>
  </si>
  <si>
    <t>GISELA 17</t>
  </si>
  <si>
    <t>GISELA 12</t>
  </si>
  <si>
    <t>GISELA 13</t>
  </si>
  <si>
    <t>CAB-6 P</t>
  </si>
  <si>
    <t>JACK`S SALUTE</t>
  </si>
  <si>
    <t>COTTON CANDY</t>
  </si>
  <si>
    <t>SWEET JOY</t>
  </si>
  <si>
    <t>SWEET SAPHIRE</t>
  </si>
  <si>
    <t>MEMBRILLERO (Cydonia oblonga Mill.)</t>
  </si>
  <si>
    <t>ARRA SWEETIES</t>
  </si>
  <si>
    <t>SUGAR DROP</t>
  </si>
  <si>
    <t>PRISTINE</t>
  </si>
  <si>
    <t xml:space="preserve"> MELODY</t>
  </si>
  <si>
    <t>BLAGRATWO cv.</t>
  </si>
  <si>
    <t>PINK GLOBE</t>
  </si>
  <si>
    <t>GRAPAES</t>
  </si>
  <si>
    <t>STARGRAPE-2</t>
  </si>
  <si>
    <t xml:space="preserve">G4 - 1522 - SG TD 3009 cv </t>
  </si>
  <si>
    <t>ANDY HEARTS</t>
  </si>
  <si>
    <t>MAYLEN</t>
  </si>
  <si>
    <t>IFG NINE</t>
  </si>
  <si>
    <t xml:space="preserve"> RUSSELL`S PRIDE SEEDLESS</t>
  </si>
  <si>
    <t>KRISSY</t>
  </si>
  <si>
    <t>TIMCO</t>
  </si>
  <si>
    <t>BLACK GLOBE / BLACK MOON</t>
  </si>
  <si>
    <t>TIMPSON</t>
  </si>
  <si>
    <t>ALLISON</t>
  </si>
  <si>
    <t>MAGENTA</t>
  </si>
  <si>
    <t>MIDNIGHT BEAUTY</t>
  </si>
  <si>
    <t>SUGRATHIRTEEN</t>
  </si>
  <si>
    <t>SUGRAFOURTEEN</t>
  </si>
  <si>
    <t>RED SUPERIOR SEEDLESS</t>
  </si>
  <si>
    <t>SUGRASIXTEEN</t>
  </si>
  <si>
    <t>SABLE SEEDLESS</t>
  </si>
  <si>
    <t>SUGRANINETEEN</t>
  </si>
  <si>
    <t>SCARLOTTA SEEDLESS</t>
  </si>
  <si>
    <t>SUGRATHIRTYTWO</t>
  </si>
  <si>
    <t>SUGRATHIRTYFOUR</t>
  </si>
  <si>
    <t>ADORA SEEDLESS</t>
  </si>
  <si>
    <t>SUGRATHIRTYFIVE</t>
  </si>
  <si>
    <t>AUTUMNCRISP</t>
  </si>
  <si>
    <t>SUGRATHIRTYSIX</t>
  </si>
  <si>
    <t xml:space="preserve">SUGRATHIRTYEIGHT </t>
  </si>
  <si>
    <t>SONERA SEEDLESS</t>
  </si>
  <si>
    <t>SUGRAFORTYTHREE</t>
  </si>
  <si>
    <t>SUGRAFORTYFIVE</t>
  </si>
  <si>
    <t>IFG SIXTEEN</t>
  </si>
  <si>
    <t>IFG TEN</t>
  </si>
  <si>
    <t>IFG FOURTEEN</t>
  </si>
  <si>
    <t>IFG FOUR</t>
  </si>
  <si>
    <t>IFG SIX</t>
  </si>
  <si>
    <t>THOMPSON SEEDLESS</t>
  </si>
  <si>
    <t>SULTANINA</t>
  </si>
  <si>
    <t>2001-2019</t>
  </si>
  <si>
    <t>BABACO (Vasconcellea × heilbornii)</t>
  </si>
  <si>
    <t>BABACO TOTAL ANUAL</t>
  </si>
  <si>
    <t>PIQUEÑO</t>
  </si>
  <si>
    <t>SAN FRANCISCO</t>
  </si>
  <si>
    <t>SERENA</t>
  </si>
  <si>
    <t> BOYSENBERRY (Rubus ursinus × Rubus idaeus)</t>
  </si>
  <si>
    <t>BOYSENBERRY TOTAL ANUAL</t>
  </si>
  <si>
    <t>CONSTANTI</t>
  </si>
  <si>
    <t>VAIRO</t>
  </si>
  <si>
    <t>MARINADA</t>
  </si>
  <si>
    <t>TARRACO</t>
  </si>
  <si>
    <t>MAGNIFICA</t>
  </si>
  <si>
    <t>BELLA</t>
  </si>
  <si>
    <t>JULIETA</t>
  </si>
  <si>
    <t>STELLAR</t>
  </si>
  <si>
    <t>ATLAS BLUE</t>
  </si>
  <si>
    <t xml:space="preserve">APOLO </t>
  </si>
  <si>
    <t>AKALA</t>
  </si>
  <si>
    <t>05-185-GA</t>
  </si>
  <si>
    <t>05-274MI-39</t>
  </si>
  <si>
    <t>06-507MI-52</t>
  </si>
  <si>
    <t>103D803</t>
  </si>
  <si>
    <t>136D5</t>
  </si>
  <si>
    <t>14-258-3</t>
  </si>
  <si>
    <t>14-308-1</t>
  </si>
  <si>
    <t>14-322-2</t>
  </si>
  <si>
    <t>14-478-12</t>
  </si>
  <si>
    <t>14-89-2</t>
  </si>
  <si>
    <t>15-13</t>
  </si>
  <si>
    <t>16-2</t>
  </si>
  <si>
    <t>16-7</t>
  </si>
  <si>
    <t>16-8</t>
  </si>
  <si>
    <t>33L304</t>
  </si>
  <si>
    <t>45K308</t>
  </si>
  <si>
    <t>45K203</t>
  </si>
  <si>
    <t>4J301</t>
  </si>
  <si>
    <t>4J5</t>
  </si>
  <si>
    <t>5-251MI-14</t>
  </si>
  <si>
    <t>5-58GA-1</t>
  </si>
  <si>
    <t>5J2</t>
  </si>
  <si>
    <t>5J303</t>
  </si>
  <si>
    <t>5J6</t>
  </si>
  <si>
    <t>6-344-1</t>
  </si>
  <si>
    <t>6-478MI-31</t>
  </si>
  <si>
    <t>7-19FL-20</t>
  </si>
  <si>
    <t>7-7-21OFL-18</t>
  </si>
  <si>
    <t>9.56 E ARA 07</t>
  </si>
  <si>
    <t>9-959</t>
  </si>
  <si>
    <t>ALAPAHA</t>
  </si>
  <si>
    <t>ALTHEA</t>
  </si>
  <si>
    <t>BB05-61GA-61</t>
  </si>
  <si>
    <t>BB06-330-CV1</t>
  </si>
  <si>
    <t>BB07-640-CV1</t>
  </si>
  <si>
    <t>BB09-645-CV1</t>
  </si>
  <si>
    <t>BB12-078NA-3</t>
  </si>
  <si>
    <t>BB12-486-CV1</t>
  </si>
  <si>
    <t>BB15-214-3</t>
  </si>
  <si>
    <t>C03-158</t>
  </si>
  <si>
    <t>CALYPSO</t>
  </si>
  <si>
    <t>CV 10-1</t>
  </si>
  <si>
    <t>CV 8-46</t>
  </si>
  <si>
    <t>CV 8-50</t>
  </si>
  <si>
    <t>CV 9-2</t>
  </si>
  <si>
    <t>CV 9-4</t>
  </si>
  <si>
    <t>DRISBLUEONE</t>
  </si>
  <si>
    <t>DRISBLUEFOUR</t>
  </si>
  <si>
    <t>DRISBLUENINE</t>
  </si>
  <si>
    <t>DRISBLUESEVEN</t>
  </si>
  <si>
    <t>DRISBLUETEN</t>
  </si>
  <si>
    <t>DRISBLUETHIRTEEN</t>
  </si>
  <si>
    <t>DUPREE</t>
  </si>
  <si>
    <t>FC 10-081</t>
  </si>
  <si>
    <t>FC 11-118</t>
  </si>
  <si>
    <t>FC 11-164</t>
  </si>
  <si>
    <t>FC 12-056</t>
  </si>
  <si>
    <t>FC 12-129</t>
  </si>
  <si>
    <t>FC 12-170</t>
  </si>
  <si>
    <t>FC 12-164</t>
  </si>
  <si>
    <t>FC 13-083</t>
  </si>
  <si>
    <t>FC 13-113</t>
  </si>
  <si>
    <t>FC 13-122</t>
  </si>
  <si>
    <t>FC 14-106</t>
  </si>
  <si>
    <t>FCM 12-097</t>
  </si>
  <si>
    <t>FCM 12-131</t>
  </si>
  <si>
    <t>FCM 14-052</t>
  </si>
  <si>
    <t>FCM 12-038</t>
  </si>
  <si>
    <t>FCM 12-087</t>
  </si>
  <si>
    <t>FCM14-014</t>
  </si>
  <si>
    <t>FCM 14-032</t>
  </si>
  <si>
    <t>FCM 14-055</t>
  </si>
  <si>
    <t>FCM 14-090</t>
  </si>
  <si>
    <t>FF03-015</t>
  </si>
  <si>
    <t>FF03-0178</t>
  </si>
  <si>
    <t>K007.705</t>
  </si>
  <si>
    <t>KIRRA</t>
  </si>
  <si>
    <t>KIRRA TC12_21</t>
  </si>
  <si>
    <t>M077.104</t>
  </si>
  <si>
    <t>M4</t>
  </si>
  <si>
    <t>M5</t>
  </si>
  <si>
    <t>M6</t>
  </si>
  <si>
    <t>MEADOW LARK</t>
  </si>
  <si>
    <t>N054-002</t>
  </si>
  <si>
    <t>N3</t>
  </si>
  <si>
    <t>NS 13-1</t>
  </si>
  <si>
    <t>NS 13-4</t>
  </si>
  <si>
    <t>NS 13-5</t>
  </si>
  <si>
    <t>NS 13-6</t>
  </si>
  <si>
    <t>NS 14-3</t>
  </si>
  <si>
    <t>NS 14-7</t>
  </si>
  <si>
    <t>P113.001</t>
  </si>
  <si>
    <t>P192.104</t>
  </si>
  <si>
    <t>PERLA ROJA</t>
  </si>
  <si>
    <t>PRESTO</t>
  </si>
  <si>
    <t>Q058.102</t>
  </si>
  <si>
    <t>Q163.205</t>
  </si>
  <si>
    <t>SELECCIONES</t>
  </si>
  <si>
    <t>T-1101</t>
  </si>
  <si>
    <t>TH-921</t>
  </si>
  <si>
    <t>TH-929</t>
  </si>
  <si>
    <t>TH-931</t>
  </si>
  <si>
    <t>TH-948</t>
  </si>
  <si>
    <t>VALOR</t>
  </si>
  <si>
    <t>VELLUTO BLUE</t>
  </si>
  <si>
    <t>VERNON</t>
  </si>
  <si>
    <t>VICTORIA</t>
  </si>
  <si>
    <t>WINTER BELL</t>
  </si>
  <si>
    <t>ZF07-034</t>
  </si>
  <si>
    <t>ZF08-029</t>
  </si>
  <si>
    <t>ZF08-070</t>
  </si>
  <si>
    <t xml:space="preserve">CALAFATE </t>
  </si>
  <si>
    <t>CALAFATE TOTAL ANUAL</t>
  </si>
  <si>
    <t xml:space="preserve">20-320 </t>
  </si>
  <si>
    <t xml:space="preserve">22-040 </t>
  </si>
  <si>
    <t xml:space="preserve">22-111 </t>
  </si>
  <si>
    <t xml:space="preserve">24-565 </t>
  </si>
  <si>
    <t xml:space="preserve">26-363 </t>
  </si>
  <si>
    <t xml:space="preserve">28-006 </t>
  </si>
  <si>
    <t xml:space="preserve">28-167 </t>
  </si>
  <si>
    <t xml:space="preserve">28-232 </t>
  </si>
  <si>
    <t xml:space="preserve">29-031 </t>
  </si>
  <si>
    <t xml:space="preserve">29-554 </t>
  </si>
  <si>
    <t xml:space="preserve">31-105 </t>
  </si>
  <si>
    <t>31-327</t>
  </si>
  <si>
    <t xml:space="preserve">32-117 </t>
  </si>
  <si>
    <t xml:space="preserve">41-305 </t>
  </si>
  <si>
    <t xml:space="preserve">51-011 </t>
  </si>
  <si>
    <t xml:space="preserve">68-196 </t>
  </si>
  <si>
    <t xml:space="preserve">68-304 </t>
  </si>
  <si>
    <t xml:space="preserve">69-033 </t>
  </si>
  <si>
    <t xml:space="preserve">69-196 </t>
  </si>
  <si>
    <t xml:space="preserve">75-180 </t>
  </si>
  <si>
    <t xml:space="preserve">78-304 </t>
  </si>
  <si>
    <t>AREKO</t>
  </si>
  <si>
    <t>COH</t>
  </si>
  <si>
    <t>ES-1952</t>
  </si>
  <si>
    <t>IVU - 104</t>
  </si>
  <si>
    <t>IVU - 105</t>
  </si>
  <si>
    <t>IVU - 115</t>
  </si>
  <si>
    <t>NIMBA SELECCIÓN 290</t>
  </si>
  <si>
    <t>PACIFIC RED</t>
  </si>
  <si>
    <t>PISUE 194</t>
  </si>
  <si>
    <t>POLKA</t>
  </si>
  <si>
    <t>ROCKET</t>
  </si>
  <si>
    <t>CHEERY BLUSH</t>
  </si>
  <si>
    <t>CHEERY CRUNCH</t>
  </si>
  <si>
    <t>20-564</t>
  </si>
  <si>
    <t>20-018</t>
  </si>
  <si>
    <t>SUE</t>
  </si>
  <si>
    <t>SYMPHONY</t>
  </si>
  <si>
    <t xml:space="preserve">UNIBO PA 1 </t>
  </si>
  <si>
    <t>SWEET ARYANA</t>
  </si>
  <si>
    <t xml:space="preserve">UNIBO PA2 </t>
  </si>
  <si>
    <t>SWEET LORENZ</t>
  </si>
  <si>
    <t xml:space="preserve">UNIBO PA3 </t>
  </si>
  <si>
    <t>SWEET GABRIEL</t>
  </si>
  <si>
    <t xml:space="preserve">UNIBO PA4 </t>
  </si>
  <si>
    <t>SWEET VALINA</t>
  </si>
  <si>
    <t>ZUMBO</t>
  </si>
  <si>
    <t>FRANCO</t>
  </si>
  <si>
    <t>TULARE GIANT</t>
  </si>
  <si>
    <t>MUIR BEAUTY</t>
  </si>
  <si>
    <t>SUTTER</t>
  </si>
  <si>
    <t>27B77</t>
  </si>
  <si>
    <t>C-118</t>
  </si>
  <si>
    <t>CI466</t>
  </si>
  <si>
    <t>CI492</t>
  </si>
  <si>
    <t>CI493</t>
  </si>
  <si>
    <t>FLAVOR BLUSH</t>
  </si>
  <si>
    <t>SG-PR-3517</t>
  </si>
  <si>
    <t>SUN GOLD</t>
  </si>
  <si>
    <t>SWEET MARY</t>
  </si>
  <si>
    <t>SWEET PIXIE</t>
  </si>
  <si>
    <t>SWEET PIXIE II</t>
  </si>
  <si>
    <t>FARBELA</t>
  </si>
  <si>
    <t>IPS</t>
  </si>
  <si>
    <t>K</t>
  </si>
  <si>
    <t>K-611-115</t>
  </si>
  <si>
    <t>MAGIC COT</t>
  </si>
  <si>
    <t>MONSTER COT</t>
  </si>
  <si>
    <t>PERLE COT</t>
  </si>
  <si>
    <t>RUBILIS</t>
  </si>
  <si>
    <t>RUBISSIA</t>
  </si>
  <si>
    <t>SC 2 SOL COT</t>
  </si>
  <si>
    <t>WONDER COT</t>
  </si>
  <si>
    <t>CARLA</t>
  </si>
  <si>
    <t>CP 84</t>
  </si>
  <si>
    <t>GUADALUPE</t>
  </si>
  <si>
    <t>N 46-12</t>
  </si>
  <si>
    <t>PRO C 182</t>
  </si>
  <si>
    <t>SAMANTHA</t>
  </si>
  <si>
    <t>SUPERCHNINETEEN</t>
  </si>
  <si>
    <t>SUPERCHTWENTYONE</t>
  </si>
  <si>
    <t>PACIFIC DELUXE</t>
  </si>
  <si>
    <t>CALINDA</t>
  </si>
  <si>
    <t>GOJI (Lisium barbarum)</t>
  </si>
  <si>
    <t>GOJI TOTAL ANUAL</t>
  </si>
  <si>
    <t>NEG 102</t>
  </si>
  <si>
    <t>WONDERFULL RED</t>
  </si>
  <si>
    <t>FRANCAS</t>
  </si>
  <si>
    <t>KENNEDY</t>
  </si>
  <si>
    <t>MALE HFY01</t>
  </si>
  <si>
    <t>FEMALE HFY02</t>
  </si>
  <si>
    <t>FEMALE HFY01</t>
  </si>
  <si>
    <t>YANOV</t>
  </si>
  <si>
    <t>RHM</t>
  </si>
  <si>
    <t xml:space="preserve">CIV 323 ISAAC </t>
  </si>
  <si>
    <t>CN 121</t>
  </si>
  <si>
    <t>DS 3</t>
  </si>
  <si>
    <t>DS 41</t>
  </si>
  <si>
    <t xml:space="preserve">GRANNY SUDAFRICANA </t>
  </si>
  <si>
    <t>LADY IN RED</t>
  </si>
  <si>
    <t xml:space="preserve">LADY IN RED </t>
  </si>
  <si>
    <t>MN 1942</t>
  </si>
  <si>
    <t>MN 55</t>
  </si>
  <si>
    <t>ROYAL GALA 2</t>
  </si>
  <si>
    <t>ROYAL GALA 3</t>
  </si>
  <si>
    <t>ROYAL GALA 7</t>
  </si>
  <si>
    <t xml:space="preserve">SPA 1080 </t>
  </si>
  <si>
    <t>SPINK - 754</t>
  </si>
  <si>
    <t>TOP RED</t>
  </si>
  <si>
    <t>CLON 103 HEMBRA</t>
  </si>
  <si>
    <t>CLON 104 HEMBRA</t>
  </si>
  <si>
    <t>CLON 105 HEMBRA</t>
  </si>
  <si>
    <t>CLON 2 HEMBRA</t>
  </si>
  <si>
    <t>CLON 20 MACHO</t>
  </si>
  <si>
    <t>CLON 21 MACHO</t>
  </si>
  <si>
    <t>CLON 27 MACHO</t>
  </si>
  <si>
    <t>CLON 3 HEMBRA</t>
  </si>
  <si>
    <t>CLON 4 HEMBRA</t>
  </si>
  <si>
    <t>CLON 5 HEMBRA</t>
  </si>
  <si>
    <t>CLON 6 HEMBRA</t>
  </si>
  <si>
    <t>HUIÑA</t>
  </si>
  <si>
    <t>MORENA</t>
  </si>
  <si>
    <t>PUDU</t>
  </si>
  <si>
    <t>VICUÑA</t>
  </si>
  <si>
    <t>GAMBOA</t>
  </si>
  <si>
    <t>CULTIVADA</t>
  </si>
  <si>
    <t>AMARA HFM-2</t>
  </si>
  <si>
    <t>CAMILA</t>
  </si>
  <si>
    <t>ELISA</t>
  </si>
  <si>
    <t>VALENTINA</t>
  </si>
  <si>
    <t>LOXGOLD</t>
  </si>
  <si>
    <t>RUBY VALENCIA</t>
  </si>
  <si>
    <t>WITRAMS</t>
  </si>
  <si>
    <t>NECTARVISTA</t>
  </si>
  <si>
    <t>4050-1 NB TIFANY</t>
  </si>
  <si>
    <t>ANDESNECCINCO</t>
  </si>
  <si>
    <t>ANDESNECSEIS</t>
  </si>
  <si>
    <t>ASF 0619</t>
  </si>
  <si>
    <t>ASF 0620</t>
  </si>
  <si>
    <t>BOREAL</t>
  </si>
  <si>
    <t>CAKEDELICE</t>
  </si>
  <si>
    <t>FLATDIVA ASF 11106</t>
  </si>
  <si>
    <t>GARDETA</t>
  </si>
  <si>
    <t>LATE BRIGHT</t>
  </si>
  <si>
    <t xml:space="preserve">NECTABANG </t>
  </si>
  <si>
    <t>NECTAKING</t>
  </si>
  <si>
    <t>NECTARELSE ASF 1340</t>
  </si>
  <si>
    <t>NECTARIC ASF 0830</t>
  </si>
  <si>
    <t xml:space="preserve">NECTARMOUR </t>
  </si>
  <si>
    <t>NECTARNOVALA ASF 1323</t>
  </si>
  <si>
    <t>NECTARONDA ASF 1304</t>
  </si>
  <si>
    <t xml:space="preserve">NECTAVISTA </t>
  </si>
  <si>
    <t>PRO 733</t>
  </si>
  <si>
    <t>SEPTEMBER BRIGHT</t>
  </si>
  <si>
    <t>NECTAREARLY ASF 0623</t>
  </si>
  <si>
    <t>NECTAVISTA CV ASF 0504</t>
  </si>
  <si>
    <t>NECTAVISTA CV ASF 0624</t>
  </si>
  <si>
    <t>DESIRE</t>
  </si>
  <si>
    <t xml:space="preserve">NEGRA DE LA CRUZ </t>
  </si>
  <si>
    <t>FE1</t>
  </si>
  <si>
    <t>GI 2091 (GISELA 3)</t>
  </si>
  <si>
    <t>MARIANA 2624 (MA 2624)</t>
  </si>
  <si>
    <t>MAXIMA 60 (M60)</t>
  </si>
  <si>
    <t>MAXMA 14 (M14)</t>
  </si>
  <si>
    <t>MERICIER 14 (MER 14)</t>
  </si>
  <si>
    <t>MERICIER 60 (MER 60)</t>
  </si>
  <si>
    <t>GUINDO 5</t>
  </si>
  <si>
    <t>GUINDO 6</t>
  </si>
  <si>
    <t>GUINDO ACIDO 6</t>
  </si>
  <si>
    <t>Citrus medica L.(OTROS)</t>
  </si>
  <si>
    <t>Citrus medica  L. (Mano de buda)</t>
  </si>
  <si>
    <t>ORLANDO</t>
  </si>
  <si>
    <t>ARRATWENTYTWO</t>
  </si>
  <si>
    <t>ICON CV FIRE STAR</t>
  </si>
  <si>
    <t>IFG TWENTY ONE</t>
  </si>
  <si>
    <t>CANDY SNAPS</t>
  </si>
  <si>
    <t>IFG SEVEN</t>
  </si>
  <si>
    <t>IFG SEVENTEEN</t>
  </si>
  <si>
    <t>222001 VSC</t>
  </si>
  <si>
    <t>ITUM 1</t>
  </si>
  <si>
    <t>ITUM 10</t>
  </si>
  <si>
    <t>ITUM 11</t>
  </si>
  <si>
    <t xml:space="preserve">ITUM 12 </t>
  </si>
  <si>
    <t>ITUM 13</t>
  </si>
  <si>
    <t>ITUM 14</t>
  </si>
  <si>
    <t>ITUM 15</t>
  </si>
  <si>
    <t>ITUM 16</t>
  </si>
  <si>
    <t>ITUM 2</t>
  </si>
  <si>
    <t>ITUM 3</t>
  </si>
  <si>
    <t>ITUM 4</t>
  </si>
  <si>
    <t xml:space="preserve">ITUM 5 </t>
  </si>
  <si>
    <t>ITUM 6</t>
  </si>
  <si>
    <t xml:space="preserve">ITUM 7 </t>
  </si>
  <si>
    <t xml:space="preserve">ITUM 8 </t>
  </si>
  <si>
    <t xml:space="preserve">ITUM 9 </t>
  </si>
  <si>
    <t xml:space="preserve">K2 </t>
  </si>
  <si>
    <t>STARGRAPE -1</t>
  </si>
  <si>
    <t>SUGRAFIFTY ONE</t>
  </si>
  <si>
    <t>SUGRAFORTY NINE</t>
  </si>
  <si>
    <t xml:space="preserve">IFG EIGHTEEN </t>
  </si>
  <si>
    <t xml:space="preserve"> SWEET  NECTAR</t>
  </si>
  <si>
    <t>SUGAR CRISP</t>
  </si>
  <si>
    <t>IFG ELEVEN</t>
  </si>
  <si>
    <t xml:space="preserve">IFG TWENTY  </t>
  </si>
  <si>
    <t>CANDY CRUNCH</t>
  </si>
  <si>
    <t xml:space="preserve">IFG TWENTY-TWO </t>
  </si>
  <si>
    <t>CANDY DREAMS</t>
  </si>
  <si>
    <t xml:space="preserve">GREAT GREEN SEEDLESS </t>
  </si>
  <si>
    <t xml:space="preserve">CARLITA </t>
  </si>
  <si>
    <t xml:space="preserve">SHEEGENE 17 </t>
  </si>
  <si>
    <t xml:space="preserve">SHEEGENE 25 </t>
  </si>
  <si>
    <t xml:space="preserve">IVORY </t>
  </si>
  <si>
    <t>SHEEGENE-21</t>
  </si>
  <si>
    <t>SUGRAFORTYEIGHT</t>
  </si>
  <si>
    <t>BARBERA VSC</t>
  </si>
  <si>
    <t xml:space="preserve">CABERNET FRANC  327 </t>
  </si>
  <si>
    <t xml:space="preserve">CABERNET FRANC 214 </t>
  </si>
  <si>
    <t>CABERNET FRANC CLON MERCIER</t>
  </si>
  <si>
    <t>CABERNET SAUVIGNOM 1005 VSC</t>
  </si>
  <si>
    <t>CABERNET SAUVIGNOM 1006 VSC</t>
  </si>
  <si>
    <t>CABERNET SAUVIGNON  412</t>
  </si>
  <si>
    <t xml:space="preserve">CABERNET SAUVIGNON 15 </t>
  </si>
  <si>
    <t>CABERNET SAUVIGNON 169</t>
  </si>
  <si>
    <t>CABERNET SAUVIGNON 337</t>
  </si>
  <si>
    <t>CABERNET SAUVIGNON 341</t>
  </si>
  <si>
    <t>CABERNET SAUVIGNON CHACRA VSC</t>
  </si>
  <si>
    <t xml:space="preserve">CARMENERE  AGRO UC 212 </t>
  </si>
  <si>
    <t>CARMENERE SEL 2</t>
  </si>
  <si>
    <t xml:space="preserve">CHARDONNAY  95 </t>
  </si>
  <si>
    <t xml:space="preserve">CHARDONNAY 130 </t>
  </si>
  <si>
    <t>CHARDONNAY 76</t>
  </si>
  <si>
    <t>CHARDONNAY 95</t>
  </si>
  <si>
    <t>CHB1066</t>
  </si>
  <si>
    <t>CLON Z 281</t>
  </si>
  <si>
    <t>GRENACHE 434</t>
  </si>
  <si>
    <t xml:space="preserve">GRENACHE NOIR  434 </t>
  </si>
  <si>
    <t>INTRIGA 187</t>
  </si>
  <si>
    <t xml:space="preserve">INTRIGA 187 </t>
  </si>
  <si>
    <t>INTRIGA 191</t>
  </si>
  <si>
    <t>INTRIGA 192</t>
  </si>
  <si>
    <t xml:space="preserve">INTRIGA 192 </t>
  </si>
  <si>
    <t>INTRIGA 198</t>
  </si>
  <si>
    <t>INTRIGA 214</t>
  </si>
  <si>
    <t>INTRIGRA 177</t>
  </si>
  <si>
    <t>MALBEC 598</t>
  </si>
  <si>
    <t xml:space="preserve">MALBEC 598 </t>
  </si>
  <si>
    <t>MALBEC CI MERCIER</t>
  </si>
  <si>
    <t>MERLOT 181</t>
  </si>
  <si>
    <t xml:space="preserve">MERLOT 181 </t>
  </si>
  <si>
    <t>MERLOT 346</t>
  </si>
  <si>
    <t>MERLOT 347</t>
  </si>
  <si>
    <t>MERLOT 348</t>
  </si>
  <si>
    <t>MERLOT 349</t>
  </si>
  <si>
    <t>MONTEPULCIANO</t>
  </si>
  <si>
    <t>MOSCATEL SEEDLESS</t>
  </si>
  <si>
    <t xml:space="preserve">MOURVEDRE 369 </t>
  </si>
  <si>
    <t>NEBBIOLO VSC</t>
  </si>
  <si>
    <t>PINOT MEUNIER 925</t>
  </si>
  <si>
    <t>PINOT MEUNIER 977</t>
  </si>
  <si>
    <t xml:space="preserve">PINOT NOIR 115 </t>
  </si>
  <si>
    <t>PINOT NOIR 828</t>
  </si>
  <si>
    <t>PINOT NOIR CLON 665</t>
  </si>
  <si>
    <t>PINOT NOIR CLON 943</t>
  </si>
  <si>
    <t>ROMANO VSC</t>
  </si>
  <si>
    <t>SAUVIGNON BLAC 160</t>
  </si>
  <si>
    <t>SAUVIGNON BLAC 242</t>
  </si>
  <si>
    <t xml:space="preserve">SAUVIGNON BLANC  159 </t>
  </si>
  <si>
    <t>SAUVIGNON BLANC CONVENTO</t>
  </si>
  <si>
    <t>SV 12-104E-84</t>
  </si>
  <si>
    <t>SV 21-61-373</t>
  </si>
  <si>
    <t>SV 21-66-158</t>
  </si>
  <si>
    <t>SV 21-66-226</t>
  </si>
  <si>
    <t>SV 22-88E-124</t>
  </si>
  <si>
    <t>SV 28-100-849</t>
  </si>
  <si>
    <t>SYRAH 470</t>
  </si>
  <si>
    <t>SYRAH 471</t>
  </si>
  <si>
    <t>SYRAH 525</t>
  </si>
  <si>
    <t>SYRAH 747</t>
  </si>
  <si>
    <t>SYRAH 877</t>
  </si>
  <si>
    <t>SYRAH CI 524</t>
  </si>
  <si>
    <t>TEMPRANILLO VSC</t>
  </si>
  <si>
    <t>VCS 106-54</t>
  </si>
  <si>
    <t>VSC 106-16</t>
  </si>
  <si>
    <t>VSC 106-2</t>
  </si>
  <si>
    <t>VSC 106-23</t>
  </si>
  <si>
    <t xml:space="preserve">VSC 106-54 </t>
  </si>
  <si>
    <t>VSC 106-59</t>
  </si>
  <si>
    <t>VSC 108-11</t>
  </si>
  <si>
    <t>VSC 108-118</t>
  </si>
  <si>
    <t>VSC 108-128</t>
  </si>
  <si>
    <t>VSC 108-139</t>
  </si>
  <si>
    <t>VSC 108-171</t>
  </si>
  <si>
    <t>VSC 108-81</t>
  </si>
  <si>
    <t>VSC 108-92</t>
  </si>
  <si>
    <t>VSC 109-50</t>
  </si>
  <si>
    <t>VSC 110-11</t>
  </si>
  <si>
    <t>VSC 110-27</t>
  </si>
  <si>
    <t>VSC 110-33</t>
  </si>
  <si>
    <t>VSC 110-37</t>
  </si>
  <si>
    <t>VSC 110-47</t>
  </si>
  <si>
    <t>VSC 110-5</t>
  </si>
  <si>
    <t>VSC 111-20</t>
  </si>
  <si>
    <t>VSC 111-4</t>
  </si>
  <si>
    <t>VSC 112-1</t>
  </si>
  <si>
    <t>VSC 1301</t>
  </si>
  <si>
    <t>VSC 1302</t>
  </si>
  <si>
    <t>VSC 1402</t>
  </si>
  <si>
    <t>VSC 201602</t>
  </si>
  <si>
    <t>VSC 201603</t>
  </si>
  <si>
    <t>VSC 201609</t>
  </si>
  <si>
    <t>VSC 201610</t>
  </si>
  <si>
    <t>VSC 201612</t>
  </si>
  <si>
    <t>VSC 201613</t>
  </si>
  <si>
    <t>VSC 201614</t>
  </si>
  <si>
    <t>VSC 201615</t>
  </si>
  <si>
    <t>VSC 201622</t>
  </si>
  <si>
    <t>VSC 201801</t>
  </si>
  <si>
    <t>VSC 201802</t>
  </si>
  <si>
    <t>VSC 201803</t>
  </si>
  <si>
    <t>VSC 201804</t>
  </si>
  <si>
    <t>VSC 2301</t>
  </si>
  <si>
    <t>VSC 2401</t>
  </si>
  <si>
    <t>VSC 2402</t>
  </si>
  <si>
    <t>VSC 273001</t>
  </si>
  <si>
    <t>VSC 274001</t>
  </si>
  <si>
    <t>VSC 313001</t>
  </si>
  <si>
    <t>VSC 334001</t>
  </si>
  <si>
    <t>VSC 334002</t>
  </si>
  <si>
    <t>VSC 3401</t>
  </si>
  <si>
    <t>VSC 344001</t>
  </si>
  <si>
    <t>VSC 364001</t>
  </si>
  <si>
    <t>VSC 8104</t>
  </si>
  <si>
    <t>VSC 8301</t>
  </si>
  <si>
    <t>VSC NN 5</t>
  </si>
  <si>
    <t>MADROÑO (Arbutus unedo)</t>
  </si>
  <si>
    <t>GISELA (GI)</t>
  </si>
  <si>
    <t>DENOMINACION DE LA VARIEDAD</t>
  </si>
  <si>
    <t>Babaco</t>
  </si>
  <si>
    <t>Boysenberry</t>
  </si>
  <si>
    <t>Calafate</t>
  </si>
  <si>
    <t>Citrus</t>
  </si>
  <si>
    <t>Clementino</t>
  </si>
  <si>
    <t>Cramberries</t>
  </si>
  <si>
    <t>Damasco</t>
  </si>
  <si>
    <t>Feijoa</t>
  </si>
  <si>
    <t>Goji</t>
  </si>
  <si>
    <t>Satsuma</t>
  </si>
  <si>
    <t>FECHA PUBLICACION:</t>
  </si>
  <si>
    <t xml:space="preserve"> INCLUYE SOLO CIFRAS DE PLANTAS FRUTALES AL EXPENDIO DE AQUELLOS VIVEROS QUE AUTORIZARON SU PUBLICACIÓN. </t>
  </si>
  <si>
    <t>NOMBRE COMERCIAL ASOCIADO (*)</t>
  </si>
  <si>
    <t>(*) NOMBRE SEÑALADO POR EL VIVERISTA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</si>
</sst>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8"/>
      <color theme="1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6" fillId="0" borderId="1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0" fontId="4" fillId="0" borderId="0" xfId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right" vertical="center"/>
    </xf>
    <xf numFmtId="0" fontId="4" fillId="2" borderId="1" xfId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vertical="center"/>
    </xf>
    <xf numFmtId="0" fontId="4" fillId="0" borderId="1" xfId="1" applyBorder="1"/>
    <xf numFmtId="0" fontId="9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5" fontId="6" fillId="5" borderId="1" xfId="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1" applyBorder="1" applyAlignment="1">
      <alignment vertical="center"/>
    </xf>
    <xf numFmtId="0" fontId="4" fillId="0" borderId="0" xfId="1" applyBorder="1"/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4" fillId="0" borderId="3" xfId="1" applyBorder="1" applyAlignment="1">
      <alignment horizontal="left" vertical="top"/>
    </xf>
    <xf numFmtId="0" fontId="4" fillId="0" borderId="4" xfId="1" applyBorder="1" applyAlignment="1">
      <alignment horizontal="left" vertical="top"/>
    </xf>
    <xf numFmtId="0" fontId="4" fillId="0" borderId="1" xfId="1" applyBorder="1" applyAlignment="1">
      <alignment vertical="center"/>
    </xf>
    <xf numFmtId="0" fontId="4" fillId="0" borderId="4" xfId="1" applyBorder="1"/>
    <xf numFmtId="0" fontId="4" fillId="0" borderId="1" xfId="1" applyBorder="1"/>
    <xf numFmtId="0" fontId="4" fillId="0" borderId="3" xfId="1" applyBorder="1"/>
    <xf numFmtId="0" fontId="9" fillId="0" borderId="0" xfId="0" applyFont="1" applyBorder="1" applyAlignment="1">
      <alignment horizontal="center" vertical="center"/>
    </xf>
    <xf numFmtId="0" fontId="4" fillId="0" borderId="0" xfId="1" applyBorder="1" applyAlignment="1">
      <alignment horizontal="left" vertical="center"/>
    </xf>
    <xf numFmtId="0" fontId="4" fillId="0" borderId="4" xfId="1" applyFill="1" applyBorder="1" applyAlignment="1">
      <alignment vertical="center"/>
    </xf>
    <xf numFmtId="0" fontId="4" fillId="0" borderId="1" xfId="1" applyFill="1" applyBorder="1" applyAlignment="1">
      <alignment vertical="center"/>
    </xf>
    <xf numFmtId="0" fontId="9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57150</xdr:rowOff>
    </xdr:from>
    <xdr:to>
      <xdr:col>0</xdr:col>
      <xdr:colOff>2133600</xdr:colOff>
      <xdr:row>7</xdr:row>
      <xdr:rowOff>187099</xdr:rowOff>
    </xdr:to>
    <xdr:pic>
      <xdr:nvPicPr>
        <xdr:cNvPr id="4076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33350"/>
          <a:ext cx="181927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24"/>
  <sheetViews>
    <sheetView showGridLines="0" tabSelected="1" zoomScale="90" zoomScaleNormal="90" workbookViewId="0">
      <selection activeCell="A20" sqref="A20"/>
    </sheetView>
  </sheetViews>
  <sheetFormatPr baseColWidth="10" defaultRowHeight="16.5" x14ac:dyDescent="0.25"/>
  <cols>
    <col min="1" max="1" width="44.85546875" style="1" customWidth="1"/>
    <col min="2" max="2" width="40.42578125" style="1" customWidth="1"/>
    <col min="3" max="3" width="25.42578125" style="1" customWidth="1"/>
    <col min="4" max="22" width="15.7109375" style="1" customWidth="1"/>
    <col min="23" max="23" width="12.42578125" style="1" customWidth="1"/>
    <col min="24" max="16384" width="11.42578125" style="1"/>
  </cols>
  <sheetData>
    <row r="1" spans="1:23" ht="6" customHeight="1" x14ac:dyDescent="0.25"/>
    <row r="2" spans="1:23" ht="26.25" customHeight="1" x14ac:dyDescent="0.25">
      <c r="A2" s="11"/>
      <c r="B2" s="91" t="s">
        <v>46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22"/>
      <c r="Q2" s="27"/>
      <c r="R2" s="31"/>
      <c r="S2" s="36"/>
      <c r="T2" s="36"/>
      <c r="U2" s="44"/>
      <c r="V2" s="51"/>
    </row>
    <row r="3" spans="1:23" ht="24.75" customHeight="1" x14ac:dyDescent="0.25">
      <c r="A3" s="6"/>
      <c r="B3" s="87" t="s">
        <v>2046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21"/>
      <c r="Q3" s="28"/>
      <c r="R3" s="32"/>
      <c r="S3" s="35"/>
      <c r="T3" s="35"/>
      <c r="U3" s="43"/>
      <c r="V3" s="52"/>
      <c r="W3" s="8"/>
    </row>
    <row r="4" spans="1:23" ht="24.75" customHeight="1" x14ac:dyDescent="0.25">
      <c r="A4" s="6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8"/>
    </row>
    <row r="5" spans="1:23" ht="20.25" customHeight="1" x14ac:dyDescent="0.25">
      <c r="A5" s="6"/>
      <c r="B5" s="7"/>
      <c r="C5" s="7"/>
      <c r="D5" s="75" t="s">
        <v>2525</v>
      </c>
      <c r="E5" s="75"/>
      <c r="F5" s="70">
        <v>44271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</row>
    <row r="6" spans="1:23" ht="9" customHeight="1" x14ac:dyDescent="0.25">
      <c r="A6" s="6"/>
      <c r="B6" s="7"/>
      <c r="C6" s="7"/>
      <c r="D6" s="9"/>
      <c r="E6" s="9"/>
      <c r="F6" s="9"/>
      <c r="G6" s="9"/>
      <c r="H6" s="9"/>
      <c r="I6" s="9"/>
      <c r="J6" s="9"/>
      <c r="K6" s="9"/>
      <c r="L6" s="9"/>
      <c r="M6" s="7"/>
      <c r="N6" s="7"/>
      <c r="O6" s="7"/>
      <c r="P6" s="7"/>
      <c r="Q6" s="7"/>
      <c r="R6" s="7"/>
      <c r="S6" s="7"/>
      <c r="T6" s="7"/>
      <c r="U6" s="7"/>
      <c r="V6" s="7"/>
      <c r="W6" s="8"/>
    </row>
    <row r="7" spans="1:23" x14ac:dyDescent="0.25">
      <c r="A7" s="6"/>
      <c r="B7" s="67" t="s">
        <v>47</v>
      </c>
      <c r="C7" s="68" t="s">
        <v>913</v>
      </c>
      <c r="D7" s="81" t="s">
        <v>70</v>
      </c>
      <c r="E7" s="82"/>
      <c r="F7" s="86" t="s">
        <v>76</v>
      </c>
      <c r="G7" s="84"/>
      <c r="H7" s="81" t="s">
        <v>79</v>
      </c>
      <c r="I7" s="82"/>
      <c r="J7" s="81" t="s">
        <v>923</v>
      </c>
      <c r="K7" s="82"/>
      <c r="L7" s="78" t="s">
        <v>1598</v>
      </c>
      <c r="M7" s="78"/>
      <c r="N7" s="8"/>
      <c r="O7" s="8"/>
      <c r="P7" s="23"/>
      <c r="Q7" s="23"/>
      <c r="R7" s="23"/>
      <c r="S7" s="23"/>
      <c r="T7" s="23"/>
      <c r="U7" s="23"/>
      <c r="V7" s="23"/>
      <c r="W7" s="8"/>
    </row>
    <row r="8" spans="1:23" x14ac:dyDescent="0.25">
      <c r="A8" s="6"/>
      <c r="B8" s="68" t="s">
        <v>48</v>
      </c>
      <c r="C8" s="68" t="s">
        <v>53</v>
      </c>
      <c r="D8" s="81" t="s">
        <v>2523</v>
      </c>
      <c r="E8" s="82"/>
      <c r="F8" s="86" t="s">
        <v>1184</v>
      </c>
      <c r="G8" s="84"/>
      <c r="H8" s="81" t="s">
        <v>1593</v>
      </c>
      <c r="I8" s="82"/>
      <c r="J8" s="81" t="s">
        <v>924</v>
      </c>
      <c r="K8" s="82"/>
      <c r="L8" s="78" t="s">
        <v>934</v>
      </c>
      <c r="M8" s="78"/>
      <c r="N8" s="8"/>
      <c r="O8" s="8"/>
      <c r="P8" s="7"/>
      <c r="Q8" s="7"/>
      <c r="R8" s="7"/>
      <c r="S8" s="7"/>
      <c r="T8" s="7"/>
      <c r="U8" s="7"/>
      <c r="V8" s="7"/>
      <c r="W8" s="8"/>
    </row>
    <row r="9" spans="1:23" x14ac:dyDescent="0.25">
      <c r="A9" s="6"/>
      <c r="B9" s="68" t="s">
        <v>68</v>
      </c>
      <c r="C9" s="68" t="s">
        <v>52</v>
      </c>
      <c r="D9" s="83" t="s">
        <v>1676</v>
      </c>
      <c r="E9" s="83"/>
      <c r="F9" s="86" t="s">
        <v>77</v>
      </c>
      <c r="G9" s="84"/>
      <c r="H9" s="81" t="s">
        <v>917</v>
      </c>
      <c r="I9" s="82"/>
      <c r="J9" s="81" t="s">
        <v>925</v>
      </c>
      <c r="K9" s="82"/>
      <c r="L9" s="79" t="s">
        <v>1599</v>
      </c>
      <c r="M9" s="79"/>
      <c r="N9" s="88"/>
      <c r="O9" s="88"/>
      <c r="P9" s="7"/>
      <c r="Q9" s="7"/>
      <c r="R9" s="7"/>
      <c r="S9" s="7"/>
      <c r="T9" s="7"/>
      <c r="U9" s="7"/>
      <c r="V9" s="7"/>
      <c r="W9" s="8"/>
    </row>
    <row r="10" spans="1:23" x14ac:dyDescent="0.25">
      <c r="A10" s="6"/>
      <c r="B10" s="66" t="s">
        <v>2515</v>
      </c>
      <c r="C10" s="66" t="s">
        <v>2518</v>
      </c>
      <c r="D10" s="83" t="s">
        <v>915</v>
      </c>
      <c r="E10" s="83"/>
      <c r="F10" s="86" t="s">
        <v>1590</v>
      </c>
      <c r="G10" s="84"/>
      <c r="H10" s="81" t="s">
        <v>1594</v>
      </c>
      <c r="I10" s="82"/>
      <c r="J10" s="83" t="s">
        <v>926</v>
      </c>
      <c r="K10" s="83"/>
      <c r="L10" s="78" t="s">
        <v>2524</v>
      </c>
      <c r="M10" s="78"/>
      <c r="N10" s="77"/>
      <c r="O10" s="77"/>
      <c r="P10" s="7"/>
      <c r="Q10" s="7"/>
      <c r="R10" s="7"/>
      <c r="S10" s="7"/>
      <c r="T10" s="7"/>
      <c r="U10" s="7"/>
      <c r="V10" s="7"/>
      <c r="W10" s="8"/>
    </row>
    <row r="11" spans="1:23" x14ac:dyDescent="0.25">
      <c r="A11" s="6"/>
      <c r="B11" s="66" t="s">
        <v>2516</v>
      </c>
      <c r="C11" s="66" t="s">
        <v>2519</v>
      </c>
      <c r="D11" s="83" t="s">
        <v>71</v>
      </c>
      <c r="E11" s="83"/>
      <c r="F11" s="86" t="s">
        <v>1190</v>
      </c>
      <c r="G11" s="84"/>
      <c r="H11" s="81" t="s">
        <v>1595</v>
      </c>
      <c r="I11" s="82"/>
      <c r="J11" s="81" t="s">
        <v>1596</v>
      </c>
      <c r="K11" s="82"/>
      <c r="L11" s="79" t="s">
        <v>929</v>
      </c>
      <c r="M11" s="79"/>
      <c r="N11" s="77"/>
      <c r="O11" s="77"/>
      <c r="P11" s="7"/>
      <c r="Q11" s="7"/>
      <c r="R11" s="7"/>
      <c r="S11" s="7"/>
      <c r="T11" s="7"/>
      <c r="U11" s="7"/>
      <c r="V11" s="7"/>
      <c r="W11" s="8"/>
    </row>
    <row r="12" spans="1:23" x14ac:dyDescent="0.25">
      <c r="A12" s="6"/>
      <c r="B12" s="66" t="s">
        <v>2517</v>
      </c>
      <c r="C12" s="66" t="s">
        <v>2520</v>
      </c>
      <c r="D12" s="81" t="s">
        <v>72</v>
      </c>
      <c r="E12" s="82"/>
      <c r="F12" s="84" t="s">
        <v>75</v>
      </c>
      <c r="G12" s="85"/>
      <c r="H12" s="81" t="s">
        <v>918</v>
      </c>
      <c r="I12" s="82"/>
      <c r="J12" s="81" t="s">
        <v>1597</v>
      </c>
      <c r="K12" s="82"/>
      <c r="L12" s="83" t="s">
        <v>930</v>
      </c>
      <c r="M12" s="83"/>
      <c r="N12" s="76"/>
      <c r="O12" s="76"/>
      <c r="P12" s="7"/>
      <c r="Q12" s="7"/>
      <c r="R12" s="7"/>
      <c r="S12" s="7"/>
      <c r="T12" s="7"/>
      <c r="U12" s="7"/>
      <c r="V12" s="7"/>
      <c r="W12" s="8"/>
    </row>
    <row r="13" spans="1:23" x14ac:dyDescent="0.25">
      <c r="A13" s="6"/>
      <c r="B13" s="68" t="s">
        <v>1589</v>
      </c>
      <c r="C13" s="66" t="s">
        <v>2521</v>
      </c>
      <c r="D13" s="81" t="s">
        <v>73</v>
      </c>
      <c r="E13" s="82"/>
      <c r="F13" s="86" t="s">
        <v>78</v>
      </c>
      <c r="G13" s="84"/>
      <c r="H13" s="81" t="s">
        <v>919</v>
      </c>
      <c r="I13" s="82"/>
      <c r="J13" s="81" t="s">
        <v>927</v>
      </c>
      <c r="K13" s="82"/>
      <c r="L13" s="78" t="s">
        <v>931</v>
      </c>
      <c r="M13" s="78"/>
      <c r="N13" s="77"/>
      <c r="O13" s="77"/>
      <c r="P13" s="7"/>
      <c r="Q13" s="7"/>
      <c r="R13" s="7"/>
      <c r="S13" s="7"/>
      <c r="T13" s="7"/>
      <c r="U13" s="7"/>
      <c r="V13" s="7"/>
      <c r="W13" s="8"/>
    </row>
    <row r="14" spans="1:23" x14ac:dyDescent="0.25">
      <c r="A14" s="6"/>
      <c r="B14" s="68" t="s">
        <v>49</v>
      </c>
      <c r="C14" s="68" t="s">
        <v>914</v>
      </c>
      <c r="D14" s="84" t="s">
        <v>1681</v>
      </c>
      <c r="E14" s="85"/>
      <c r="F14" s="81" t="s">
        <v>1591</v>
      </c>
      <c r="G14" s="82"/>
      <c r="H14" s="81" t="s">
        <v>920</v>
      </c>
      <c r="I14" s="82"/>
      <c r="J14" s="81" t="s">
        <v>928</v>
      </c>
      <c r="K14" s="82"/>
      <c r="L14" s="78" t="s">
        <v>932</v>
      </c>
      <c r="M14" s="78"/>
      <c r="N14" s="76"/>
      <c r="O14" s="76"/>
      <c r="P14" s="7"/>
      <c r="Q14" s="7"/>
      <c r="R14" s="7"/>
      <c r="S14" s="7"/>
      <c r="T14" s="7"/>
      <c r="U14" s="7"/>
      <c r="V14" s="7"/>
      <c r="W14" s="8"/>
    </row>
    <row r="15" spans="1:23" x14ac:dyDescent="0.25">
      <c r="B15" s="68" t="s">
        <v>50</v>
      </c>
      <c r="C15" s="68" t="s">
        <v>2522</v>
      </c>
      <c r="D15" s="89" t="s">
        <v>74</v>
      </c>
      <c r="E15" s="90"/>
      <c r="F15" s="81" t="s">
        <v>916</v>
      </c>
      <c r="G15" s="82"/>
      <c r="H15" s="81" t="s">
        <v>921</v>
      </c>
      <c r="I15" s="82"/>
      <c r="J15" s="81" t="s">
        <v>1678</v>
      </c>
      <c r="K15" s="82"/>
      <c r="L15" s="80"/>
      <c r="M15" s="80"/>
      <c r="N15" s="77"/>
      <c r="O15" s="77"/>
      <c r="P15" s="7"/>
      <c r="Q15" s="7"/>
      <c r="R15" s="7"/>
      <c r="S15" s="7"/>
      <c r="T15" s="7"/>
      <c r="U15" s="7"/>
      <c r="V15" s="7"/>
    </row>
    <row r="16" spans="1:23" x14ac:dyDescent="0.25">
      <c r="B16" s="68" t="s">
        <v>51</v>
      </c>
      <c r="C16" s="68" t="s">
        <v>69</v>
      </c>
      <c r="D16" s="86" t="s">
        <v>1180</v>
      </c>
      <c r="E16" s="84"/>
      <c r="F16" s="81" t="s">
        <v>1592</v>
      </c>
      <c r="G16" s="82"/>
      <c r="H16" s="81" t="s">
        <v>922</v>
      </c>
      <c r="I16" s="82"/>
      <c r="J16" s="81" t="s">
        <v>1679</v>
      </c>
      <c r="K16" s="82"/>
      <c r="L16" s="80"/>
      <c r="M16" s="80"/>
      <c r="N16" s="76"/>
      <c r="O16" s="76"/>
      <c r="P16" s="7"/>
      <c r="Q16" s="7"/>
      <c r="R16" s="7"/>
      <c r="S16" s="7"/>
      <c r="T16" s="7"/>
      <c r="U16" s="7"/>
      <c r="V16" s="7"/>
    </row>
    <row r="17" spans="1:23" x14ac:dyDescent="0.25">
      <c r="D17" s="23"/>
      <c r="E17" s="23"/>
      <c r="F17" s="23"/>
      <c r="G17" s="23"/>
      <c r="H17" s="23"/>
      <c r="I17" s="23"/>
      <c r="J17" s="23"/>
      <c r="K17" s="23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B18" s="26" t="s">
        <v>2526</v>
      </c>
      <c r="C18" s="26"/>
      <c r="D18" s="26"/>
      <c r="E18" s="26"/>
      <c r="F18" s="26"/>
      <c r="G18" s="26"/>
      <c r="H18" s="26"/>
      <c r="I18" s="26"/>
      <c r="J18" s="26"/>
      <c r="K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3" x14ac:dyDescent="0.25">
      <c r="B19" s="26" t="s">
        <v>2528</v>
      </c>
      <c r="C19" s="26"/>
      <c r="D19" s="26"/>
      <c r="E19" s="26"/>
      <c r="F19" s="26"/>
      <c r="G19" s="26"/>
      <c r="H19" s="26"/>
      <c r="I19" s="26"/>
      <c r="J19" s="26"/>
      <c r="K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3" ht="12.75" customHeight="1" x14ac:dyDescent="0.25"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23" ht="70.5" customHeight="1" x14ac:dyDescent="0.25">
      <c r="A21" s="16" t="s">
        <v>0</v>
      </c>
      <c r="B21" s="47" t="s">
        <v>2514</v>
      </c>
      <c r="C21" s="47" t="s">
        <v>2527</v>
      </c>
      <c r="D21" s="16">
        <v>2001</v>
      </c>
      <c r="E21" s="16">
        <v>2002</v>
      </c>
      <c r="F21" s="16">
        <v>2003</v>
      </c>
      <c r="G21" s="16">
        <v>2004</v>
      </c>
      <c r="H21" s="16">
        <v>2005</v>
      </c>
      <c r="I21" s="16">
        <v>2006</v>
      </c>
      <c r="J21" s="16">
        <v>2007</v>
      </c>
      <c r="K21" s="16">
        <v>2008</v>
      </c>
      <c r="L21" s="16">
        <v>2009</v>
      </c>
      <c r="M21" s="16">
        <v>2010</v>
      </c>
      <c r="N21" s="16">
        <v>2011</v>
      </c>
      <c r="O21" s="16">
        <v>2012</v>
      </c>
      <c r="P21" s="16">
        <v>2013</v>
      </c>
      <c r="Q21" s="16">
        <v>2014</v>
      </c>
      <c r="R21" s="16">
        <v>2015</v>
      </c>
      <c r="S21" s="16">
        <v>2016</v>
      </c>
      <c r="T21" s="16">
        <v>2017</v>
      </c>
      <c r="U21" s="16">
        <v>2018</v>
      </c>
      <c r="V21" s="16">
        <v>2019</v>
      </c>
    </row>
    <row r="22" spans="1:23" ht="16.5" customHeight="1" x14ac:dyDescent="0.25">
      <c r="A22" s="3" t="s">
        <v>11</v>
      </c>
      <c r="B22" s="3" t="s">
        <v>1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>
        <v>1500</v>
      </c>
      <c r="N22" s="4">
        <v>370</v>
      </c>
      <c r="O22" s="4"/>
      <c r="P22" s="4"/>
      <c r="Q22" s="4">
        <v>0</v>
      </c>
      <c r="R22" s="4">
        <v>1250</v>
      </c>
      <c r="S22" s="4"/>
      <c r="T22" s="4"/>
      <c r="U22" s="4"/>
      <c r="V22" s="4"/>
      <c r="W22" s="15" t="s">
        <v>939</v>
      </c>
    </row>
    <row r="23" spans="1:23" ht="16.5" customHeight="1" x14ac:dyDescent="0.25">
      <c r="A23" s="3" t="s">
        <v>11</v>
      </c>
      <c r="B23" s="3" t="s">
        <v>1033</v>
      </c>
      <c r="C23" s="3"/>
      <c r="D23" s="4">
        <v>13925</v>
      </c>
      <c r="E23" s="4">
        <v>8806</v>
      </c>
      <c r="F23" s="4">
        <v>3670</v>
      </c>
      <c r="G23" s="4">
        <v>4248</v>
      </c>
      <c r="H23" s="4">
        <v>17270</v>
      </c>
      <c r="I23" s="4">
        <v>13751</v>
      </c>
      <c r="J23" s="4"/>
      <c r="K23" s="4">
        <v>10283</v>
      </c>
      <c r="L23" s="4">
        <v>3075</v>
      </c>
      <c r="M23" s="4">
        <v>3513</v>
      </c>
      <c r="N23" s="4">
        <v>932</v>
      </c>
      <c r="O23" s="4"/>
      <c r="P23" s="4"/>
      <c r="Q23" s="4">
        <v>0</v>
      </c>
      <c r="R23" s="4"/>
      <c r="S23" s="4"/>
      <c r="T23" s="4"/>
      <c r="U23" s="4">
        <v>1500</v>
      </c>
      <c r="V23" s="4">
        <v>300</v>
      </c>
    </row>
    <row r="24" spans="1:23" ht="16.5" customHeight="1" x14ac:dyDescent="0.25">
      <c r="A24" s="3" t="s">
        <v>11</v>
      </c>
      <c r="B24" s="3" t="s">
        <v>80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4135</v>
      </c>
      <c r="O24" s="4"/>
      <c r="P24" s="4"/>
      <c r="Q24" s="4">
        <v>0</v>
      </c>
      <c r="R24" s="4"/>
      <c r="S24" s="4"/>
      <c r="T24" s="4"/>
      <c r="U24" s="4"/>
      <c r="V24" s="4"/>
    </row>
    <row r="25" spans="1:23" ht="16.5" customHeight="1" x14ac:dyDescent="0.25">
      <c r="A25" s="3" t="s">
        <v>11</v>
      </c>
      <c r="B25" s="3" t="s">
        <v>81</v>
      </c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122</v>
      </c>
      <c r="O25" s="4"/>
      <c r="P25" s="4"/>
      <c r="Q25" s="4">
        <v>0</v>
      </c>
      <c r="R25" s="4"/>
      <c r="S25" s="4"/>
      <c r="T25" s="4"/>
      <c r="U25" s="4"/>
      <c r="V25" s="4"/>
    </row>
    <row r="26" spans="1:23" ht="16.5" customHeight="1" x14ac:dyDescent="0.25">
      <c r="A26" s="3" t="s">
        <v>11</v>
      </c>
      <c r="B26" s="3" t="s">
        <v>82</v>
      </c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5120</v>
      </c>
      <c r="O26" s="4"/>
      <c r="P26" s="4"/>
      <c r="Q26" s="4">
        <v>0</v>
      </c>
      <c r="R26" s="4"/>
      <c r="S26" s="4"/>
      <c r="T26" s="4"/>
      <c r="U26" s="4"/>
      <c r="V26" s="4"/>
    </row>
    <row r="27" spans="1:23" ht="16.5" customHeight="1" x14ac:dyDescent="0.25">
      <c r="A27" s="3" t="s">
        <v>11</v>
      </c>
      <c r="B27" s="3" t="s">
        <v>1032</v>
      </c>
      <c r="C27" s="3"/>
      <c r="D27" s="4">
        <v>80564</v>
      </c>
      <c r="E27" s="4">
        <v>49993</v>
      </c>
      <c r="F27" s="4">
        <v>37145</v>
      </c>
      <c r="G27" s="4">
        <v>28294</v>
      </c>
      <c r="H27" s="4">
        <v>178396</v>
      </c>
      <c r="I27" s="4">
        <v>256040</v>
      </c>
      <c r="J27" s="4">
        <f>17050+13600</f>
        <v>30650</v>
      </c>
      <c r="K27" s="4">
        <v>232500</v>
      </c>
      <c r="L27" s="4">
        <v>97965</v>
      </c>
      <c r="M27" s="4">
        <v>87163</v>
      </c>
      <c r="N27" s="4">
        <v>105485</v>
      </c>
      <c r="O27" s="4">
        <v>88840</v>
      </c>
      <c r="P27" s="4">
        <v>47284</v>
      </c>
      <c r="Q27" s="4">
        <v>30353</v>
      </c>
      <c r="R27" s="4">
        <v>53898</v>
      </c>
      <c r="S27" s="4">
        <v>149038</v>
      </c>
      <c r="T27" s="4">
        <v>799769</v>
      </c>
      <c r="U27" s="4">
        <v>148898</v>
      </c>
      <c r="V27" s="4">
        <v>138519</v>
      </c>
    </row>
    <row r="28" spans="1:23" ht="16.5" customHeight="1" x14ac:dyDescent="0.25">
      <c r="A28" s="3" t="s">
        <v>11</v>
      </c>
      <c r="B28" s="3" t="s">
        <v>1235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15000</v>
      </c>
      <c r="U28" s="4"/>
      <c r="V28" s="4"/>
    </row>
    <row r="29" spans="1:23" ht="16.5" customHeight="1" x14ac:dyDescent="0.25">
      <c r="A29" s="3" t="s">
        <v>11</v>
      </c>
      <c r="B29" s="3" t="s">
        <v>2054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v>2160</v>
      </c>
    </row>
    <row r="30" spans="1:23" ht="16.5" customHeight="1" x14ac:dyDescent="0.25">
      <c r="A30" s="3" t="s">
        <v>11</v>
      </c>
      <c r="B30" s="3" t="s">
        <v>83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567</v>
      </c>
      <c r="O30" s="4"/>
      <c r="P30" s="4"/>
      <c r="Q30" s="4">
        <v>0</v>
      </c>
      <c r="R30" s="4"/>
      <c r="S30" s="4"/>
      <c r="T30" s="4"/>
      <c r="U30" s="4"/>
      <c r="V30" s="4"/>
    </row>
    <row r="31" spans="1:23" ht="16.5" customHeight="1" x14ac:dyDescent="0.25">
      <c r="A31" s="3" t="s">
        <v>11</v>
      </c>
      <c r="B31" s="3" t="s">
        <v>1034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376</v>
      </c>
      <c r="O31" s="4"/>
      <c r="P31" s="4"/>
      <c r="Q31" s="4">
        <v>0</v>
      </c>
      <c r="R31" s="4"/>
      <c r="S31" s="4"/>
      <c r="T31" s="4"/>
      <c r="U31" s="4"/>
      <c r="V31" s="4"/>
    </row>
    <row r="32" spans="1:23" ht="16.5" customHeight="1" x14ac:dyDescent="0.25">
      <c r="A32" s="3" t="s">
        <v>11</v>
      </c>
      <c r="B32" s="3" t="s">
        <v>1236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1927</v>
      </c>
      <c r="U32" s="4"/>
      <c r="V32" s="4"/>
    </row>
    <row r="33" spans="1:22" ht="16.5" customHeight="1" x14ac:dyDescent="0.25">
      <c r="A33" s="3" t="s">
        <v>11</v>
      </c>
      <c r="B33" s="3" t="s">
        <v>1035</v>
      </c>
      <c r="C33" s="3"/>
      <c r="D33" s="4">
        <v>26950</v>
      </c>
      <c r="E33" s="4">
        <v>15000</v>
      </c>
      <c r="F33" s="4">
        <v>11450</v>
      </c>
      <c r="G33" s="4">
        <v>5672</v>
      </c>
      <c r="H33" s="4">
        <v>63741</v>
      </c>
      <c r="I33" s="4">
        <v>72908</v>
      </c>
      <c r="J33" s="4">
        <v>140</v>
      </c>
      <c r="K33" s="4">
        <v>75986</v>
      </c>
      <c r="L33" s="4">
        <v>16920</v>
      </c>
      <c r="M33" s="4">
        <v>147356</v>
      </c>
      <c r="N33" s="4">
        <v>16238</v>
      </c>
      <c r="O33" s="4">
        <v>7590</v>
      </c>
      <c r="P33" s="4">
        <v>1903</v>
      </c>
      <c r="Q33" s="4">
        <v>0</v>
      </c>
      <c r="R33" s="4">
        <v>14471</v>
      </c>
      <c r="S33" s="4">
        <v>57536</v>
      </c>
      <c r="T33" s="4">
        <v>66206</v>
      </c>
      <c r="U33" s="4">
        <v>71576</v>
      </c>
      <c r="V33" s="4">
        <v>43377</v>
      </c>
    </row>
    <row r="34" spans="1:22" ht="16.5" customHeight="1" x14ac:dyDescent="0.25">
      <c r="A34" s="3" t="s">
        <v>11</v>
      </c>
      <c r="B34" s="3" t="s">
        <v>2</v>
      </c>
      <c r="C34" s="3"/>
      <c r="D34" s="4"/>
      <c r="E34" s="4"/>
      <c r="F34" s="4"/>
      <c r="G34" s="4"/>
      <c r="H34" s="4">
        <v>1254</v>
      </c>
      <c r="I34" s="4">
        <v>1423</v>
      </c>
      <c r="J34" s="4"/>
      <c r="K34" s="4">
        <v>12161</v>
      </c>
      <c r="L34" s="4"/>
      <c r="M34" s="4">
        <v>96680</v>
      </c>
      <c r="N34" s="4">
        <v>95500</v>
      </c>
      <c r="O34" s="4">
        <v>43500</v>
      </c>
      <c r="P34" s="4">
        <v>26700</v>
      </c>
      <c r="Q34" s="4">
        <v>0</v>
      </c>
      <c r="R34" s="4">
        <v>8524</v>
      </c>
      <c r="S34" s="4">
        <v>35000</v>
      </c>
      <c r="T34" s="4">
        <v>50000</v>
      </c>
      <c r="U34" s="4">
        <v>20900</v>
      </c>
      <c r="V34" s="4">
        <v>33500</v>
      </c>
    </row>
    <row r="35" spans="1:22" ht="16.5" customHeight="1" x14ac:dyDescent="0.25">
      <c r="A35" s="3" t="s">
        <v>11</v>
      </c>
      <c r="B35" s="3" t="s">
        <v>637</v>
      </c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59934</v>
      </c>
      <c r="S35" s="4">
        <v>60721</v>
      </c>
      <c r="T35" s="4">
        <v>65504</v>
      </c>
      <c r="U35" s="4">
        <v>40774</v>
      </c>
      <c r="V35" s="4">
        <v>10365</v>
      </c>
    </row>
    <row r="36" spans="1:22" ht="16.5" customHeight="1" x14ac:dyDescent="0.25">
      <c r="A36" s="3" t="s">
        <v>11</v>
      </c>
      <c r="B36" s="3" t="s">
        <v>3</v>
      </c>
      <c r="C36" s="3"/>
      <c r="D36" s="4"/>
      <c r="E36" s="4"/>
      <c r="F36" s="4">
        <v>50</v>
      </c>
      <c r="G36" s="4"/>
      <c r="H36" s="4"/>
      <c r="I36" s="4"/>
      <c r="J36" s="4"/>
      <c r="K36" s="4"/>
      <c r="L36" s="4">
        <v>89576</v>
      </c>
      <c r="M36" s="4"/>
      <c r="N36" s="4"/>
      <c r="O36" s="4"/>
      <c r="P36" s="4"/>
      <c r="Q36" s="4">
        <v>0</v>
      </c>
      <c r="R36" s="4"/>
      <c r="S36" s="4"/>
      <c r="T36" s="4"/>
      <c r="U36" s="4"/>
      <c r="V36" s="4"/>
    </row>
    <row r="37" spans="1:22" ht="16.5" customHeight="1" x14ac:dyDescent="0.25">
      <c r="A37" s="3" t="s">
        <v>11</v>
      </c>
      <c r="B37" s="3" t="s">
        <v>4</v>
      </c>
      <c r="C37" s="3"/>
      <c r="D37" s="4"/>
      <c r="E37" s="4"/>
      <c r="F37" s="4"/>
      <c r="G37" s="4"/>
      <c r="H37" s="4">
        <v>1312</v>
      </c>
      <c r="I37" s="4">
        <v>353</v>
      </c>
      <c r="J37" s="4"/>
      <c r="K37" s="4">
        <v>58081</v>
      </c>
      <c r="L37" s="4">
        <v>153237</v>
      </c>
      <c r="M37" s="4">
        <v>25772</v>
      </c>
      <c r="N37" s="4">
        <v>17700</v>
      </c>
      <c r="O37" s="4">
        <v>10852</v>
      </c>
      <c r="P37" s="4">
        <v>6745</v>
      </c>
      <c r="Q37" s="4">
        <v>0</v>
      </c>
      <c r="R37" s="4"/>
      <c r="S37" s="4"/>
      <c r="T37" s="4"/>
      <c r="U37" s="4"/>
      <c r="V37" s="4"/>
    </row>
    <row r="38" spans="1:22" ht="16.5" customHeight="1" x14ac:dyDescent="0.25">
      <c r="A38" s="3" t="s">
        <v>11</v>
      </c>
      <c r="B38" s="3" t="s">
        <v>2056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1070</v>
      </c>
    </row>
    <row r="39" spans="1:22" ht="16.5" customHeight="1" x14ac:dyDescent="0.25">
      <c r="A39" s="3" t="s">
        <v>11</v>
      </c>
      <c r="B39" s="3" t="s">
        <v>426</v>
      </c>
      <c r="C39" s="3"/>
      <c r="D39" s="4">
        <v>10850</v>
      </c>
      <c r="E39" s="4">
        <v>4724</v>
      </c>
      <c r="F39" s="4">
        <v>2000</v>
      </c>
      <c r="G39" s="4">
        <v>6600</v>
      </c>
      <c r="H39" s="4">
        <v>3346</v>
      </c>
      <c r="I39" s="4">
        <v>5500</v>
      </c>
      <c r="J39" s="4"/>
      <c r="K39" s="4">
        <v>6300</v>
      </c>
      <c r="L39" s="4">
        <v>1310</v>
      </c>
      <c r="M39" s="4">
        <v>897</v>
      </c>
      <c r="N39" s="4">
        <v>2225</v>
      </c>
      <c r="O39" s="4"/>
      <c r="P39" s="4"/>
      <c r="Q39" s="4">
        <v>1000</v>
      </c>
      <c r="R39" s="4"/>
      <c r="S39" s="4"/>
      <c r="T39" s="4">
        <v>1000</v>
      </c>
      <c r="U39" s="4">
        <v>10</v>
      </c>
      <c r="V39" s="4"/>
    </row>
    <row r="40" spans="1:22" ht="16.5" customHeight="1" x14ac:dyDescent="0.25">
      <c r="A40" s="3" t="s">
        <v>11</v>
      </c>
      <c r="B40" s="3" t="s">
        <v>1036</v>
      </c>
      <c r="C40" s="3"/>
      <c r="D40" s="4">
        <v>10792</v>
      </c>
      <c r="E40" s="4"/>
      <c r="F40" s="4"/>
      <c r="G40" s="4">
        <v>2800</v>
      </c>
      <c r="H40" s="4">
        <v>14273</v>
      </c>
      <c r="I40" s="4">
        <v>293533</v>
      </c>
      <c r="J40" s="4">
        <v>70</v>
      </c>
      <c r="K40" s="4">
        <v>13725</v>
      </c>
      <c r="L40" s="4">
        <f>920+1418</f>
        <v>2338</v>
      </c>
      <c r="M40" s="4">
        <v>1779</v>
      </c>
      <c r="N40" s="4">
        <v>1050</v>
      </c>
      <c r="O40" s="4"/>
      <c r="P40" s="4"/>
      <c r="Q40" s="4">
        <v>0</v>
      </c>
      <c r="R40" s="4"/>
      <c r="S40" s="20">
        <v>150</v>
      </c>
      <c r="T40" s="4"/>
      <c r="U40" s="4">
        <v>30</v>
      </c>
      <c r="V40" s="4"/>
    </row>
    <row r="41" spans="1:22" ht="16.5" customHeight="1" x14ac:dyDescent="0.25">
      <c r="A41" s="3" t="s">
        <v>11</v>
      </c>
      <c r="B41" s="3" t="s">
        <v>1080</v>
      </c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30</v>
      </c>
      <c r="S41" s="4"/>
      <c r="T41" s="4"/>
      <c r="U41" s="4"/>
      <c r="V41" s="4"/>
    </row>
    <row r="42" spans="1:22" ht="16.5" customHeight="1" x14ac:dyDescent="0.25">
      <c r="A42" s="3" t="s">
        <v>11</v>
      </c>
      <c r="B42" s="3" t="s">
        <v>1550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20">
        <v>150</v>
      </c>
      <c r="T42" s="4"/>
      <c r="U42" s="4"/>
      <c r="V42" s="4"/>
    </row>
    <row r="43" spans="1:22" ht="16.5" customHeight="1" x14ac:dyDescent="0.25">
      <c r="A43" s="3" t="s">
        <v>11</v>
      </c>
      <c r="B43" s="3" t="s">
        <v>5</v>
      </c>
      <c r="C43" s="3"/>
      <c r="D43" s="4">
        <v>207016</v>
      </c>
      <c r="E43" s="4">
        <v>153095</v>
      </c>
      <c r="F43" s="4">
        <v>112202</v>
      </c>
      <c r="G43" s="4">
        <v>79573</v>
      </c>
      <c r="H43" s="4">
        <v>562765</v>
      </c>
      <c r="I43" s="4">
        <v>484024</v>
      </c>
      <c r="J43" s="4">
        <v>72308</v>
      </c>
      <c r="K43" s="4">
        <v>666857</v>
      </c>
      <c r="L43" s="4">
        <v>360776</v>
      </c>
      <c r="M43" s="4">
        <v>360189</v>
      </c>
      <c r="N43" s="4">
        <v>261117</v>
      </c>
      <c r="O43" s="4">
        <v>282923</v>
      </c>
      <c r="P43" s="4">
        <v>134058</v>
      </c>
      <c r="Q43" s="4">
        <v>115401</v>
      </c>
      <c r="R43" s="4">
        <v>220323</v>
      </c>
      <c r="S43" s="4">
        <v>408820</v>
      </c>
      <c r="T43" s="4">
        <v>494664</v>
      </c>
      <c r="U43" s="4">
        <v>426497</v>
      </c>
      <c r="V43" s="4">
        <v>355117</v>
      </c>
    </row>
    <row r="44" spans="1:22" ht="16.5" customHeight="1" x14ac:dyDescent="0.25">
      <c r="A44" s="3" t="s">
        <v>11</v>
      </c>
      <c r="B44" s="3" t="s">
        <v>10</v>
      </c>
      <c r="C44" s="3"/>
      <c r="D44" s="4">
        <v>508</v>
      </c>
      <c r="E44" s="4">
        <v>580</v>
      </c>
      <c r="F44" s="4">
        <v>30</v>
      </c>
      <c r="G44" s="4"/>
      <c r="H44" s="4">
        <v>383</v>
      </c>
      <c r="I44" s="4">
        <v>948</v>
      </c>
      <c r="J44" s="4"/>
      <c r="K44" s="4">
        <v>930</v>
      </c>
      <c r="L44" s="4">
        <v>5825</v>
      </c>
      <c r="M44" s="4">
        <v>855</v>
      </c>
      <c r="N44" s="4">
        <v>560</v>
      </c>
      <c r="O44" s="4">
        <v>15884</v>
      </c>
      <c r="P44" s="4">
        <f>148+23+40+27</f>
        <v>238</v>
      </c>
      <c r="Q44" s="4">
        <v>2301</v>
      </c>
      <c r="R44" s="4">
        <v>523</v>
      </c>
      <c r="S44" s="4">
        <v>150</v>
      </c>
      <c r="T44" s="4"/>
      <c r="U44" s="4"/>
      <c r="V44" s="4"/>
    </row>
    <row r="45" spans="1:22" ht="16.5" customHeight="1" x14ac:dyDescent="0.25">
      <c r="A45" s="3" t="s">
        <v>11</v>
      </c>
      <c r="B45" s="3" t="s">
        <v>1037</v>
      </c>
      <c r="C45" s="3"/>
      <c r="D45" s="4">
        <v>13962</v>
      </c>
      <c r="E45" s="4">
        <v>4000</v>
      </c>
      <c r="F45" s="4">
        <v>2000</v>
      </c>
      <c r="G45" s="4">
        <v>10650</v>
      </c>
      <c r="H45" s="4">
        <v>14316</v>
      </c>
      <c r="I45" s="4">
        <v>8705</v>
      </c>
      <c r="J45" s="4"/>
      <c r="K45" s="4">
        <v>41244</v>
      </c>
      <c r="L45" s="4">
        <v>17450</v>
      </c>
      <c r="M45" s="4">
        <v>7773</v>
      </c>
      <c r="N45" s="4">
        <v>2869</v>
      </c>
      <c r="O45" s="4">
        <v>1000</v>
      </c>
      <c r="P45" s="4"/>
      <c r="Q45" s="4">
        <v>0</v>
      </c>
      <c r="R45" s="4">
        <v>1400</v>
      </c>
      <c r="S45" s="4"/>
      <c r="T45" s="4"/>
      <c r="U45" s="4"/>
      <c r="V45" s="4">
        <v>300</v>
      </c>
    </row>
    <row r="46" spans="1:22" ht="16.5" customHeight="1" x14ac:dyDescent="0.25">
      <c r="A46" s="3" t="s">
        <v>11</v>
      </c>
      <c r="B46" s="3" t="s">
        <v>1038</v>
      </c>
      <c r="C46" s="3"/>
      <c r="D46" s="4">
        <v>26650</v>
      </c>
      <c r="E46" s="4">
        <v>16665</v>
      </c>
      <c r="F46" s="4">
        <v>15746</v>
      </c>
      <c r="G46" s="4">
        <v>9009</v>
      </c>
      <c r="H46" s="4">
        <v>78736</v>
      </c>
      <c r="I46" s="4">
        <v>90515</v>
      </c>
      <c r="J46" s="4">
        <v>6000</v>
      </c>
      <c r="K46" s="4">
        <v>51057</v>
      </c>
      <c r="L46" s="4">
        <v>32258</v>
      </c>
      <c r="M46" s="4">
        <v>32932</v>
      </c>
      <c r="N46" s="4">
        <v>18995</v>
      </c>
      <c r="O46" s="4">
        <v>16318</v>
      </c>
      <c r="P46" s="4"/>
      <c r="Q46" s="4">
        <v>0</v>
      </c>
      <c r="R46" s="4">
        <v>12702</v>
      </c>
      <c r="S46" s="4">
        <v>25138</v>
      </c>
      <c r="T46" s="4">
        <v>26946</v>
      </c>
      <c r="U46" s="4">
        <v>9583</v>
      </c>
      <c r="V46" s="4">
        <v>17647</v>
      </c>
    </row>
    <row r="47" spans="1:22" ht="16.5" customHeight="1" x14ac:dyDescent="0.25">
      <c r="A47" s="3" t="s">
        <v>11</v>
      </c>
      <c r="B47" s="3" t="s">
        <v>6</v>
      </c>
      <c r="C47" s="3"/>
      <c r="D47" s="4">
        <v>13265</v>
      </c>
      <c r="E47" s="4">
        <v>6500</v>
      </c>
      <c r="F47" s="4">
        <v>3620</v>
      </c>
      <c r="G47" s="4">
        <v>600</v>
      </c>
      <c r="H47" s="4">
        <v>10250</v>
      </c>
      <c r="I47" s="4">
        <v>11876</v>
      </c>
      <c r="J47" s="4">
        <v>120</v>
      </c>
      <c r="K47" s="4">
        <v>553</v>
      </c>
      <c r="L47" s="4">
        <v>40</v>
      </c>
      <c r="M47" s="4">
        <v>20</v>
      </c>
      <c r="N47" s="4">
        <v>23</v>
      </c>
      <c r="O47" s="4">
        <v>1000</v>
      </c>
      <c r="P47" s="4"/>
      <c r="Q47" s="4">
        <v>750</v>
      </c>
      <c r="R47" s="4">
        <v>833</v>
      </c>
      <c r="S47" s="4"/>
      <c r="T47" s="4"/>
      <c r="U47" s="4">
        <v>70</v>
      </c>
      <c r="V47" s="4"/>
    </row>
    <row r="48" spans="1:22" ht="16.5" customHeight="1" x14ac:dyDescent="0.25">
      <c r="A48" s="3" t="s">
        <v>11</v>
      </c>
      <c r="B48" s="3" t="s">
        <v>1039</v>
      </c>
      <c r="C48" s="3"/>
      <c r="D48" s="4">
        <v>25171</v>
      </c>
      <c r="E48" s="4">
        <v>11000</v>
      </c>
      <c r="F48" s="4">
        <v>14246</v>
      </c>
      <c r="G48" s="4">
        <v>6400</v>
      </c>
      <c r="H48" s="4">
        <v>42817</v>
      </c>
      <c r="I48" s="4">
        <v>17307</v>
      </c>
      <c r="J48" s="4">
        <v>50</v>
      </c>
      <c r="K48" s="4">
        <v>45997</v>
      </c>
      <c r="L48" s="4">
        <v>20198</v>
      </c>
      <c r="M48" s="4">
        <v>15507</v>
      </c>
      <c r="N48" s="4">
        <v>14680</v>
      </c>
      <c r="O48" s="4">
        <v>16719</v>
      </c>
      <c r="P48" s="4">
        <v>6409</v>
      </c>
      <c r="Q48" s="4">
        <v>695</v>
      </c>
      <c r="R48" s="4">
        <v>11385</v>
      </c>
      <c r="S48" s="4">
        <v>37065</v>
      </c>
      <c r="T48" s="4">
        <v>69110</v>
      </c>
      <c r="U48" s="4">
        <v>6099</v>
      </c>
      <c r="V48" s="4">
        <v>5080</v>
      </c>
    </row>
    <row r="49" spans="1:23" ht="16.5" customHeight="1" x14ac:dyDescent="0.25">
      <c r="A49" s="3" t="s">
        <v>11</v>
      </c>
      <c r="B49" s="3" t="s">
        <v>2057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800</v>
      </c>
    </row>
    <row r="50" spans="1:23" ht="16.5" customHeight="1" x14ac:dyDescent="0.25">
      <c r="A50" s="3" t="s">
        <v>11</v>
      </c>
      <c r="B50" s="3" t="s">
        <v>7</v>
      </c>
      <c r="C50" s="3"/>
      <c r="D50" s="4">
        <v>450</v>
      </c>
      <c r="E50" s="4">
        <v>30</v>
      </c>
      <c r="F50" s="4">
        <v>228</v>
      </c>
      <c r="G50" s="4">
        <v>10559</v>
      </c>
      <c r="H50" s="4"/>
      <c r="I50" s="4"/>
      <c r="J50" s="4"/>
      <c r="K50" s="4"/>
      <c r="L50" s="4">
        <v>130</v>
      </c>
      <c r="M50" s="4"/>
      <c r="N50" s="4">
        <v>25</v>
      </c>
      <c r="O50" s="4">
        <v>1010</v>
      </c>
      <c r="P50" s="4"/>
      <c r="Q50" s="4">
        <v>750</v>
      </c>
      <c r="R50" s="4">
        <v>820</v>
      </c>
      <c r="S50" s="4">
        <v>150</v>
      </c>
      <c r="T50" s="4"/>
      <c r="U50" s="4">
        <v>70</v>
      </c>
      <c r="V50" s="4"/>
    </row>
    <row r="51" spans="1:23" ht="16.5" customHeight="1" x14ac:dyDescent="0.25">
      <c r="A51" s="3" t="s">
        <v>11</v>
      </c>
      <c r="B51" s="3" t="s">
        <v>8</v>
      </c>
      <c r="C51" s="3"/>
      <c r="D51" s="4">
        <v>6010</v>
      </c>
      <c r="E51" s="4"/>
      <c r="F51" s="4"/>
      <c r="G51" s="4"/>
      <c r="H51" s="4">
        <v>4293</v>
      </c>
      <c r="I51" s="4">
        <v>1820</v>
      </c>
      <c r="J51" s="4">
        <v>100</v>
      </c>
      <c r="K51" s="4">
        <v>9765</v>
      </c>
      <c r="L51" s="4">
        <v>1910</v>
      </c>
      <c r="M51" s="4"/>
      <c r="N51" s="4">
        <v>1523</v>
      </c>
      <c r="O51" s="4"/>
      <c r="P51" s="4"/>
      <c r="Q51" s="4">
        <v>0</v>
      </c>
      <c r="R51" s="4">
        <v>4</v>
      </c>
      <c r="S51" s="4"/>
      <c r="T51" s="4"/>
      <c r="U51" s="4"/>
      <c r="V51" s="4"/>
    </row>
    <row r="52" spans="1:23" ht="16.5" customHeight="1" x14ac:dyDescent="0.25">
      <c r="A52" s="3" t="s">
        <v>11</v>
      </c>
      <c r="B52" s="3" t="s">
        <v>2055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1580</v>
      </c>
    </row>
    <row r="53" spans="1:23" ht="16.5" customHeight="1" x14ac:dyDescent="0.25">
      <c r="A53" s="3" t="s">
        <v>11</v>
      </c>
      <c r="B53" s="3" t="s">
        <v>9</v>
      </c>
      <c r="C53" s="3"/>
      <c r="D53" s="4">
        <v>10482</v>
      </c>
      <c r="E53" s="4">
        <v>15000</v>
      </c>
      <c r="F53" s="4"/>
      <c r="G53" s="4">
        <v>1300</v>
      </c>
      <c r="H53" s="4">
        <v>4725</v>
      </c>
      <c r="I53" s="4"/>
      <c r="J53" s="4"/>
      <c r="K53" s="4">
        <v>16650</v>
      </c>
      <c r="L53" s="4">
        <v>25512</v>
      </c>
      <c r="M53" s="4">
        <v>19808</v>
      </c>
      <c r="N53" s="4">
        <v>26307</v>
      </c>
      <c r="O53" s="4"/>
      <c r="P53" s="4"/>
      <c r="Q53" s="4">
        <v>0</v>
      </c>
      <c r="R53" s="4">
        <v>400</v>
      </c>
      <c r="S53" s="4"/>
      <c r="T53" s="4">
        <v>1927</v>
      </c>
      <c r="U53" s="4">
        <v>4034</v>
      </c>
      <c r="V53" s="4"/>
    </row>
    <row r="54" spans="1:23" ht="16.5" customHeight="1" x14ac:dyDescent="0.25">
      <c r="A54" s="42" t="s">
        <v>940</v>
      </c>
      <c r="B54" s="17" t="s">
        <v>940</v>
      </c>
      <c r="C54" s="17"/>
      <c r="D54" s="18">
        <f t="shared" ref="D54:T54" si="0">SUM(D22:D53)</f>
        <v>446595</v>
      </c>
      <c r="E54" s="18">
        <f t="shared" si="0"/>
        <v>285393</v>
      </c>
      <c r="F54" s="18">
        <f t="shared" si="0"/>
        <v>202387</v>
      </c>
      <c r="G54" s="18">
        <f t="shared" si="0"/>
        <v>165705</v>
      </c>
      <c r="H54" s="18">
        <f t="shared" si="0"/>
        <v>997877</v>
      </c>
      <c r="I54" s="18">
        <f t="shared" si="0"/>
        <v>1258703</v>
      </c>
      <c r="J54" s="18">
        <f t="shared" si="0"/>
        <v>109438</v>
      </c>
      <c r="K54" s="18">
        <f t="shared" si="0"/>
        <v>1242089</v>
      </c>
      <c r="L54" s="18">
        <f t="shared" si="0"/>
        <v>828520</v>
      </c>
      <c r="M54" s="18">
        <f t="shared" si="0"/>
        <v>801744</v>
      </c>
      <c r="N54" s="18">
        <f t="shared" si="0"/>
        <v>575919</v>
      </c>
      <c r="O54" s="18">
        <f t="shared" si="0"/>
        <v>485636</v>
      </c>
      <c r="P54" s="18">
        <f t="shared" si="0"/>
        <v>223337</v>
      </c>
      <c r="Q54" s="18">
        <f t="shared" si="0"/>
        <v>151250</v>
      </c>
      <c r="R54" s="18">
        <f t="shared" si="0"/>
        <v>386497</v>
      </c>
      <c r="S54" s="18">
        <f t="shared" si="0"/>
        <v>773918</v>
      </c>
      <c r="T54" s="18">
        <f t="shared" si="0"/>
        <v>1592053</v>
      </c>
      <c r="U54" s="18">
        <f>SUM(U22:U53)</f>
        <v>730041</v>
      </c>
      <c r="V54" s="18">
        <f>SUM(V22:V53)</f>
        <v>609815</v>
      </c>
      <c r="W54" s="15" t="s">
        <v>939</v>
      </c>
    </row>
    <row r="55" spans="1:23" ht="16.5" customHeight="1" x14ac:dyDescent="0.25">
      <c r="A55" s="3" t="s">
        <v>84</v>
      </c>
      <c r="B55" s="14" t="s">
        <v>1927</v>
      </c>
      <c r="C55" s="14" t="s">
        <v>1928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v>7920</v>
      </c>
      <c r="U55" s="4"/>
      <c r="V55" s="4">
        <v>1106918</v>
      </c>
      <c r="W55" s="15"/>
    </row>
    <row r="56" spans="1:23" ht="16.5" customHeight="1" x14ac:dyDescent="0.25">
      <c r="A56" s="3" t="s">
        <v>84</v>
      </c>
      <c r="B56" s="12" t="s">
        <v>2065</v>
      </c>
      <c r="C56" s="1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>
        <v>761</v>
      </c>
      <c r="W56" s="15"/>
    </row>
    <row r="57" spans="1:23" ht="16.5" customHeight="1" x14ac:dyDescent="0.25">
      <c r="A57" s="3" t="s">
        <v>84</v>
      </c>
      <c r="B57" s="12" t="s">
        <v>2066</v>
      </c>
      <c r="C57" s="1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>
        <v>935</v>
      </c>
      <c r="W57" s="15"/>
    </row>
    <row r="58" spans="1:23" ht="16.5" customHeight="1" x14ac:dyDescent="0.25">
      <c r="A58" s="3" t="s">
        <v>84</v>
      </c>
      <c r="B58" s="12" t="s">
        <v>2067</v>
      </c>
      <c r="C58" s="1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v>1420</v>
      </c>
      <c r="W58" s="15"/>
    </row>
    <row r="59" spans="1:23" ht="16.5" customHeight="1" x14ac:dyDescent="0.25">
      <c r="A59" s="3" t="s">
        <v>84</v>
      </c>
      <c r="B59" s="12" t="s">
        <v>1237</v>
      </c>
      <c r="C59" s="12" t="s">
        <v>2061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>
        <v>4710</v>
      </c>
      <c r="U59" s="20"/>
      <c r="V59" s="20">
        <v>167789</v>
      </c>
      <c r="W59" s="15"/>
    </row>
    <row r="60" spans="1:23" ht="16.5" customHeight="1" x14ac:dyDescent="0.25">
      <c r="A60" s="3" t="s">
        <v>84</v>
      </c>
      <c r="B60" s="12" t="s">
        <v>1238</v>
      </c>
      <c r="C60" s="1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>
        <v>280</v>
      </c>
      <c r="U60" s="20"/>
      <c r="V60" s="20">
        <v>40400</v>
      </c>
      <c r="W60" s="15"/>
    </row>
    <row r="61" spans="1:23" ht="16.5" customHeight="1" x14ac:dyDescent="0.25">
      <c r="A61" s="3" t="s">
        <v>84</v>
      </c>
      <c r="B61" s="12" t="s">
        <v>2068</v>
      </c>
      <c r="C61" s="1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>
        <v>160644</v>
      </c>
      <c r="W61" s="15"/>
    </row>
    <row r="62" spans="1:23" ht="16.5" customHeight="1" x14ac:dyDescent="0.25">
      <c r="A62" s="3" t="s">
        <v>84</v>
      </c>
      <c r="B62" s="12" t="s">
        <v>2069</v>
      </c>
      <c r="C62" s="1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>
        <v>2640</v>
      </c>
      <c r="W62" s="15"/>
    </row>
    <row r="63" spans="1:23" ht="16.5" customHeight="1" x14ac:dyDescent="0.25">
      <c r="A63" s="3" t="s">
        <v>84</v>
      </c>
      <c r="B63" s="12" t="s">
        <v>2070</v>
      </c>
      <c r="C63" s="12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>
        <v>288</v>
      </c>
      <c r="W63" s="15"/>
    </row>
    <row r="64" spans="1:23" ht="16.5" customHeight="1" x14ac:dyDescent="0.25">
      <c r="A64" s="3" t="s">
        <v>84</v>
      </c>
      <c r="B64" s="12" t="s">
        <v>2071</v>
      </c>
      <c r="C64" s="12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>
        <v>452</v>
      </c>
      <c r="W64" s="15"/>
    </row>
    <row r="65" spans="1:23" ht="16.5" customHeight="1" x14ac:dyDescent="0.25">
      <c r="A65" s="3" t="s">
        <v>84</v>
      </c>
      <c r="B65" s="12" t="s">
        <v>2072</v>
      </c>
      <c r="C65" s="12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>
        <v>240</v>
      </c>
      <c r="W65" s="15"/>
    </row>
    <row r="66" spans="1:23" ht="16.5" customHeight="1" x14ac:dyDescent="0.25">
      <c r="A66" s="3" t="s">
        <v>84</v>
      </c>
      <c r="B66" s="12" t="s">
        <v>2073</v>
      </c>
      <c r="C66" s="12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>
        <v>54</v>
      </c>
      <c r="W66" s="15"/>
    </row>
    <row r="67" spans="1:23" ht="16.5" customHeight="1" x14ac:dyDescent="0.25">
      <c r="A67" s="3" t="s">
        <v>84</v>
      </c>
      <c r="B67" s="12" t="s">
        <v>2074</v>
      </c>
      <c r="C67" s="12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>
        <v>135</v>
      </c>
      <c r="W67" s="15"/>
    </row>
    <row r="68" spans="1:23" ht="16.5" customHeight="1" x14ac:dyDescent="0.25">
      <c r="A68" s="3" t="s">
        <v>84</v>
      </c>
      <c r="B68" s="12" t="s">
        <v>2075</v>
      </c>
      <c r="C68" s="12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3000</v>
      </c>
      <c r="W68" s="15"/>
    </row>
    <row r="69" spans="1:23" ht="16.5" customHeight="1" x14ac:dyDescent="0.25">
      <c r="A69" s="3" t="s">
        <v>84</v>
      </c>
      <c r="B69" s="55" t="s">
        <v>2076</v>
      </c>
      <c r="C69" s="12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3450</v>
      </c>
      <c r="W69" s="15"/>
    </row>
    <row r="70" spans="1:23" ht="16.5" customHeight="1" x14ac:dyDescent="0.25">
      <c r="A70" s="3" t="s">
        <v>84</v>
      </c>
      <c r="B70" s="55" t="s">
        <v>2077</v>
      </c>
      <c r="C70" s="12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8040</v>
      </c>
      <c r="W70" s="15"/>
    </row>
    <row r="71" spans="1:23" ht="16.5" customHeight="1" x14ac:dyDescent="0.25">
      <c r="A71" s="3" t="s">
        <v>84</v>
      </c>
      <c r="B71" s="55" t="s">
        <v>2078</v>
      </c>
      <c r="C71" s="12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8120</v>
      </c>
      <c r="W71" s="15"/>
    </row>
    <row r="72" spans="1:23" ht="16.5" customHeight="1" x14ac:dyDescent="0.25">
      <c r="A72" s="3" t="s">
        <v>84</v>
      </c>
      <c r="B72" s="39" t="s">
        <v>1546</v>
      </c>
      <c r="C72" s="1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>
        <v>2104</v>
      </c>
      <c r="T72" s="20"/>
      <c r="U72" s="20"/>
      <c r="V72" s="20">
        <v>100</v>
      </c>
      <c r="W72" s="15"/>
    </row>
    <row r="73" spans="1:23" ht="16.5" customHeight="1" x14ac:dyDescent="0.25">
      <c r="A73" s="3" t="s">
        <v>84</v>
      </c>
      <c r="B73" s="55" t="s">
        <v>2079</v>
      </c>
      <c r="C73" s="12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100</v>
      </c>
      <c r="W73" s="15"/>
    </row>
    <row r="74" spans="1:23" ht="16.5" customHeight="1" x14ac:dyDescent="0.25">
      <c r="A74" s="3" t="s">
        <v>84</v>
      </c>
      <c r="B74" s="55" t="s">
        <v>2081</v>
      </c>
      <c r="C74" s="12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620</v>
      </c>
      <c r="W74" s="15"/>
    </row>
    <row r="75" spans="1:23" ht="16.5" customHeight="1" x14ac:dyDescent="0.25">
      <c r="A75" s="3" t="s">
        <v>84</v>
      </c>
      <c r="B75" s="55" t="s">
        <v>2080</v>
      </c>
      <c r="C75" s="12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>
        <v>5675</v>
      </c>
      <c r="W75" s="15"/>
    </row>
    <row r="76" spans="1:23" ht="16.5" customHeight="1" x14ac:dyDescent="0.25">
      <c r="A76" s="3" t="s">
        <v>84</v>
      </c>
      <c r="B76" s="55" t="s">
        <v>2082</v>
      </c>
      <c r="C76" s="12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>
        <v>3990</v>
      </c>
      <c r="W76" s="15"/>
    </row>
    <row r="77" spans="1:23" ht="16.5" customHeight="1" x14ac:dyDescent="0.25">
      <c r="A77" s="3" t="s">
        <v>84</v>
      </c>
      <c r="B77" s="55" t="s">
        <v>2083</v>
      </c>
      <c r="C77" s="12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3140</v>
      </c>
      <c r="W77" s="15"/>
    </row>
    <row r="78" spans="1:23" ht="16.5" customHeight="1" x14ac:dyDescent="0.25">
      <c r="A78" s="3" t="s">
        <v>84</v>
      </c>
      <c r="B78" s="55" t="s">
        <v>2084</v>
      </c>
      <c r="C78" s="12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898</v>
      </c>
      <c r="W78" s="15"/>
    </row>
    <row r="79" spans="1:23" ht="16.5" customHeight="1" x14ac:dyDescent="0.25">
      <c r="A79" s="3" t="s">
        <v>84</v>
      </c>
      <c r="B79" s="55" t="s">
        <v>2085</v>
      </c>
      <c r="C79" s="12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600</v>
      </c>
      <c r="W79" s="15"/>
    </row>
    <row r="80" spans="1:23" ht="16.5" customHeight="1" x14ac:dyDescent="0.25">
      <c r="A80" s="3" t="s">
        <v>84</v>
      </c>
      <c r="B80" s="13" t="s">
        <v>1547</v>
      </c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>
        <v>1056</v>
      </c>
      <c r="T80" s="20"/>
      <c r="U80" s="20"/>
      <c r="V80" s="20">
        <v>100</v>
      </c>
      <c r="W80" s="15"/>
    </row>
    <row r="81" spans="1:23" ht="16.5" customHeight="1" x14ac:dyDescent="0.25">
      <c r="A81" s="3" t="s">
        <v>84</v>
      </c>
      <c r="B81" s="39" t="s">
        <v>1548</v>
      </c>
      <c r="C81" s="3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>
        <v>1056</v>
      </c>
      <c r="T81" s="20"/>
      <c r="U81" s="20"/>
      <c r="V81" s="20">
        <v>100</v>
      </c>
      <c r="W81" s="15"/>
    </row>
    <row r="82" spans="1:23" ht="16.5" customHeight="1" x14ac:dyDescent="0.25">
      <c r="A82" s="3" t="s">
        <v>84</v>
      </c>
      <c r="B82" s="55" t="s">
        <v>2086</v>
      </c>
      <c r="C82" s="12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2160</v>
      </c>
      <c r="W82" s="15"/>
    </row>
    <row r="83" spans="1:23" ht="16.5" customHeight="1" x14ac:dyDescent="0.25">
      <c r="A83" s="3" t="s">
        <v>84</v>
      </c>
      <c r="B83" s="55" t="s">
        <v>2087</v>
      </c>
      <c r="C83" s="12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4180</v>
      </c>
      <c r="W83" s="15"/>
    </row>
    <row r="84" spans="1:23" ht="16.5" customHeight="1" x14ac:dyDescent="0.25">
      <c r="A84" s="3" t="s">
        <v>84</v>
      </c>
      <c r="B84" s="55" t="s">
        <v>2088</v>
      </c>
      <c r="C84" s="12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>
        <v>4730</v>
      </c>
      <c r="W84" s="15"/>
    </row>
    <row r="85" spans="1:23" ht="16.5" customHeight="1" x14ac:dyDescent="0.25">
      <c r="A85" s="3" t="s">
        <v>84</v>
      </c>
      <c r="B85" s="55" t="s">
        <v>2089</v>
      </c>
      <c r="C85" s="12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>
        <v>166</v>
      </c>
      <c r="W85" s="15"/>
    </row>
    <row r="86" spans="1:23" ht="16.5" customHeight="1" x14ac:dyDescent="0.25">
      <c r="A86" s="3" t="s">
        <v>84</v>
      </c>
      <c r="B86" s="55" t="s">
        <v>2090</v>
      </c>
      <c r="C86" s="12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>
        <v>540</v>
      </c>
      <c r="W86" s="15"/>
    </row>
    <row r="87" spans="1:23" ht="16.5" customHeight="1" x14ac:dyDescent="0.25">
      <c r="A87" s="3" t="s">
        <v>84</v>
      </c>
      <c r="B87" s="55" t="s">
        <v>2091</v>
      </c>
      <c r="C87" s="12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>
        <v>190</v>
      </c>
      <c r="W87" s="15"/>
    </row>
    <row r="88" spans="1:23" ht="16.5" customHeight="1" x14ac:dyDescent="0.25">
      <c r="A88" s="3" t="s">
        <v>84</v>
      </c>
      <c r="B88" s="39" t="s">
        <v>1549</v>
      </c>
      <c r="C88" s="3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>
        <v>1056</v>
      </c>
      <c r="T88" s="20"/>
      <c r="U88" s="20"/>
      <c r="V88" s="20">
        <v>4000</v>
      </c>
      <c r="W88" s="15"/>
    </row>
    <row r="89" spans="1:23" ht="16.5" customHeight="1" x14ac:dyDescent="0.25">
      <c r="A89" s="3" t="s">
        <v>84</v>
      </c>
      <c r="B89" s="12" t="s">
        <v>2092</v>
      </c>
      <c r="C89" s="12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>
        <v>811</v>
      </c>
      <c r="W89" s="15"/>
    </row>
    <row r="90" spans="1:23" ht="16.5" customHeight="1" x14ac:dyDescent="0.25">
      <c r="A90" s="3" t="s">
        <v>84</v>
      </c>
      <c r="B90" s="55" t="s">
        <v>2093</v>
      </c>
      <c r="C90" s="12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>
        <v>169</v>
      </c>
      <c r="W90" s="15"/>
    </row>
    <row r="91" spans="1:23" ht="16.5" customHeight="1" x14ac:dyDescent="0.25">
      <c r="A91" s="3" t="s">
        <v>84</v>
      </c>
      <c r="B91" s="55" t="s">
        <v>2094</v>
      </c>
      <c r="C91" s="12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>
        <v>1285</v>
      </c>
      <c r="W91" s="15"/>
    </row>
    <row r="92" spans="1:23" ht="16.5" customHeight="1" x14ac:dyDescent="0.25">
      <c r="A92" s="3" t="s">
        <v>84</v>
      </c>
      <c r="B92" s="39" t="s">
        <v>2064</v>
      </c>
      <c r="C92" s="3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>
        <v>300</v>
      </c>
      <c r="W92" s="15"/>
    </row>
    <row r="93" spans="1:23" ht="16.5" customHeight="1" x14ac:dyDescent="0.25">
      <c r="A93" s="3" t="s">
        <v>84</v>
      </c>
      <c r="B93" s="39" t="s">
        <v>2095</v>
      </c>
      <c r="C93" s="3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>
        <v>63</v>
      </c>
      <c r="W93" s="15"/>
    </row>
    <row r="94" spans="1:23" ht="16.5" customHeight="1" x14ac:dyDescent="0.25">
      <c r="A94" s="3" t="s">
        <v>84</v>
      </c>
      <c r="B94" s="39" t="s">
        <v>2096</v>
      </c>
      <c r="C94" s="3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>
        <v>1282</v>
      </c>
      <c r="W94" s="15"/>
    </row>
    <row r="95" spans="1:23" ht="16.5" customHeight="1" x14ac:dyDescent="0.25">
      <c r="A95" s="3" t="s">
        <v>84</v>
      </c>
      <c r="B95" s="39" t="s">
        <v>2063</v>
      </c>
      <c r="C95" s="3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>
        <v>124262</v>
      </c>
    </row>
    <row r="96" spans="1:23" ht="16.5" customHeight="1" x14ac:dyDescent="0.25">
      <c r="A96" s="3" t="s">
        <v>84</v>
      </c>
      <c r="B96" s="13" t="s">
        <v>85</v>
      </c>
      <c r="C96" s="13"/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v>140208</v>
      </c>
      <c r="O96" s="4"/>
      <c r="P96" s="4"/>
      <c r="Q96" s="4">
        <v>0</v>
      </c>
      <c r="R96" s="4"/>
      <c r="S96" s="4"/>
      <c r="T96" s="4"/>
      <c r="U96" s="4"/>
      <c r="V96" s="4"/>
    </row>
    <row r="97" spans="1:22" ht="16.5" customHeight="1" x14ac:dyDescent="0.25">
      <c r="A97" s="3" t="s">
        <v>84</v>
      </c>
      <c r="B97" s="13" t="s">
        <v>86</v>
      </c>
      <c r="C97" s="13"/>
      <c r="D97" s="4"/>
      <c r="E97" s="4"/>
      <c r="F97" s="4"/>
      <c r="G97" s="4"/>
      <c r="H97" s="4"/>
      <c r="I97" s="4"/>
      <c r="J97" s="4"/>
      <c r="K97" s="4"/>
      <c r="L97" s="4"/>
      <c r="M97" s="4"/>
      <c r="N97" s="4">
        <v>14094</v>
      </c>
      <c r="O97" s="4"/>
      <c r="P97" s="4"/>
      <c r="Q97" s="4">
        <v>0</v>
      </c>
      <c r="R97" s="4"/>
      <c r="S97" s="4"/>
      <c r="T97" s="4"/>
      <c r="U97" s="4"/>
      <c r="V97" s="4"/>
    </row>
    <row r="98" spans="1:22" ht="16.5" customHeight="1" x14ac:dyDescent="0.25">
      <c r="A98" s="3" t="s">
        <v>84</v>
      </c>
      <c r="B98" s="13" t="s">
        <v>1239</v>
      </c>
      <c r="C98" s="1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>
        <v>23121</v>
      </c>
      <c r="T98" s="4">
        <v>9200</v>
      </c>
      <c r="U98" s="4"/>
      <c r="V98" s="4">
        <v>58979</v>
      </c>
    </row>
    <row r="99" spans="1:22" ht="16.5" customHeight="1" x14ac:dyDescent="0.25">
      <c r="A99" s="3" t="s">
        <v>84</v>
      </c>
      <c r="B99" s="13" t="s">
        <v>13</v>
      </c>
      <c r="C99" s="13"/>
      <c r="D99" s="4"/>
      <c r="E99" s="4"/>
      <c r="F99" s="4"/>
      <c r="G99" s="4"/>
      <c r="H99" s="4"/>
      <c r="I99" s="4"/>
      <c r="J99" s="4"/>
      <c r="K99" s="4"/>
      <c r="L99" s="4"/>
      <c r="M99" s="4">
        <v>1074</v>
      </c>
      <c r="N99" s="4"/>
      <c r="O99" s="4"/>
      <c r="P99" s="4"/>
      <c r="Q99" s="4">
        <v>0</v>
      </c>
      <c r="R99" s="4"/>
      <c r="S99" s="4"/>
      <c r="T99" s="4"/>
      <c r="U99" s="4"/>
      <c r="V99" s="4"/>
    </row>
    <row r="100" spans="1:22" ht="16.5" customHeight="1" x14ac:dyDescent="0.25">
      <c r="A100" s="3" t="s">
        <v>84</v>
      </c>
      <c r="B100" s="13" t="s">
        <v>2062</v>
      </c>
      <c r="C100" s="1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>
        <v>124860</v>
      </c>
    </row>
    <row r="101" spans="1:22" ht="16.5" customHeight="1" x14ac:dyDescent="0.25">
      <c r="A101" s="3" t="s">
        <v>84</v>
      </c>
      <c r="B101" s="14" t="s">
        <v>12</v>
      </c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>
        <v>191510</v>
      </c>
      <c r="N101" s="4">
        <v>66652</v>
      </c>
      <c r="O101" s="4"/>
      <c r="P101" s="4"/>
      <c r="Q101" s="4">
        <v>0</v>
      </c>
      <c r="R101" s="4"/>
      <c r="S101" s="4"/>
      <c r="T101" s="4"/>
      <c r="U101" s="4"/>
      <c r="V101" s="4">
        <v>115</v>
      </c>
    </row>
    <row r="102" spans="1:22" ht="16.5" customHeight="1" x14ac:dyDescent="0.25">
      <c r="A102" s="3" t="s">
        <v>84</v>
      </c>
      <c r="B102" s="14" t="s">
        <v>1240</v>
      </c>
      <c r="C102" s="1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15</v>
      </c>
      <c r="U102" s="4"/>
      <c r="V102" s="4">
        <v>664</v>
      </c>
    </row>
    <row r="103" spans="1:22" ht="16.5" customHeight="1" x14ac:dyDescent="0.25">
      <c r="A103" s="3" t="s">
        <v>84</v>
      </c>
      <c r="B103" s="14" t="s">
        <v>1241</v>
      </c>
      <c r="C103" s="1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>
        <v>21105</v>
      </c>
      <c r="T103" s="4">
        <v>8600</v>
      </c>
      <c r="U103" s="4"/>
      <c r="V103" s="4"/>
    </row>
    <row r="104" spans="1:22" ht="16.5" customHeight="1" x14ac:dyDescent="0.25">
      <c r="A104" s="3" t="s">
        <v>84</v>
      </c>
      <c r="B104" s="14" t="s">
        <v>1242</v>
      </c>
      <c r="C104" s="1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>
        <v>320</v>
      </c>
      <c r="U104" s="4"/>
      <c r="V104" s="4">
        <v>980</v>
      </c>
    </row>
    <row r="105" spans="1:22" ht="16.5" customHeight="1" x14ac:dyDescent="0.25">
      <c r="A105" s="3" t="s">
        <v>84</v>
      </c>
      <c r="B105" s="14" t="s">
        <v>2097</v>
      </c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>
        <v>1730</v>
      </c>
    </row>
    <row r="106" spans="1:22" ht="16.5" customHeight="1" x14ac:dyDescent="0.25">
      <c r="A106" s="3" t="s">
        <v>84</v>
      </c>
      <c r="B106" s="14" t="s">
        <v>1243</v>
      </c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>
        <v>1000</v>
      </c>
      <c r="U106" s="4"/>
      <c r="V106" s="4">
        <v>5160</v>
      </c>
    </row>
    <row r="107" spans="1:22" ht="16.5" customHeight="1" x14ac:dyDescent="0.25">
      <c r="A107" s="3" t="s">
        <v>84</v>
      </c>
      <c r="B107" s="14" t="s">
        <v>2098</v>
      </c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v>22</v>
      </c>
    </row>
    <row r="108" spans="1:22" ht="16.5" customHeight="1" x14ac:dyDescent="0.25">
      <c r="A108" s="3" t="s">
        <v>84</v>
      </c>
      <c r="B108" s="14" t="s">
        <v>1244</v>
      </c>
      <c r="C108" s="1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>
        <v>3240</v>
      </c>
      <c r="U108" s="4"/>
      <c r="V108" s="4">
        <v>7857</v>
      </c>
    </row>
    <row r="109" spans="1:22" ht="16.5" customHeight="1" x14ac:dyDescent="0.25">
      <c r="A109" s="3" t="s">
        <v>84</v>
      </c>
      <c r="B109" s="14" t="s">
        <v>2099</v>
      </c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>
        <v>1000</v>
      </c>
    </row>
    <row r="110" spans="1:22" ht="16.5" customHeight="1" x14ac:dyDescent="0.25">
      <c r="A110" s="3" t="s">
        <v>84</v>
      </c>
      <c r="B110" s="14" t="s">
        <v>2100</v>
      </c>
      <c r="C110" s="1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>
        <v>176</v>
      </c>
    </row>
    <row r="111" spans="1:22" ht="16.5" customHeight="1" x14ac:dyDescent="0.25">
      <c r="A111" s="3" t="s">
        <v>84</v>
      </c>
      <c r="B111" s="14" t="s">
        <v>2101</v>
      </c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>
        <v>36</v>
      </c>
    </row>
    <row r="112" spans="1:22" ht="16.5" customHeight="1" x14ac:dyDescent="0.25">
      <c r="A112" s="3" t="s">
        <v>84</v>
      </c>
      <c r="B112" s="14" t="s">
        <v>2102</v>
      </c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>
        <v>140</v>
      </c>
    </row>
    <row r="113" spans="1:22" ht="16.5" customHeight="1" x14ac:dyDescent="0.25">
      <c r="A113" s="3" t="s">
        <v>84</v>
      </c>
      <c r="B113" s="14" t="s">
        <v>2103</v>
      </c>
      <c r="C113" s="1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>
        <v>111</v>
      </c>
    </row>
    <row r="114" spans="1:22" ht="16.5" customHeight="1" x14ac:dyDescent="0.25">
      <c r="A114" s="3" t="s">
        <v>84</v>
      </c>
      <c r="B114" s="14" t="s">
        <v>2059</v>
      </c>
      <c r="C114" s="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>
        <v>253455</v>
      </c>
    </row>
    <row r="115" spans="1:22" ht="16.5" customHeight="1" x14ac:dyDescent="0.25">
      <c r="A115" s="3" t="s">
        <v>84</v>
      </c>
      <c r="B115" s="13" t="s">
        <v>1040</v>
      </c>
      <c r="C115" s="13"/>
      <c r="D115" s="4">
        <v>8100</v>
      </c>
      <c r="E115" s="4"/>
      <c r="F115" s="4">
        <v>1500</v>
      </c>
      <c r="G115" s="4"/>
      <c r="H115" s="4">
        <v>17154</v>
      </c>
      <c r="I115" s="4">
        <v>5822</v>
      </c>
      <c r="J115" s="4">
        <v>3004</v>
      </c>
      <c r="K115" s="4">
        <v>25000</v>
      </c>
      <c r="L115" s="4">
        <v>40302</v>
      </c>
      <c r="M115" s="4">
        <v>5653</v>
      </c>
      <c r="N115" s="4">
        <v>2700</v>
      </c>
      <c r="O115" s="4">
        <v>1000</v>
      </c>
      <c r="P115" s="4">
        <v>500</v>
      </c>
      <c r="Q115" s="4">
        <v>200</v>
      </c>
      <c r="R115" s="4">
        <v>155</v>
      </c>
      <c r="S115" s="4">
        <v>50</v>
      </c>
      <c r="T115" s="4">
        <v>50</v>
      </c>
      <c r="U115" s="4">
        <v>50</v>
      </c>
      <c r="V115" s="4">
        <v>100</v>
      </c>
    </row>
    <row r="116" spans="1:22" ht="16.5" customHeight="1" x14ac:dyDescent="0.25">
      <c r="A116" s="3" t="s">
        <v>84</v>
      </c>
      <c r="B116" s="13" t="s">
        <v>14</v>
      </c>
      <c r="C116" s="13"/>
      <c r="D116" s="4"/>
      <c r="E116" s="4"/>
      <c r="F116" s="4">
        <v>6000</v>
      </c>
      <c r="G116" s="4">
        <v>56000</v>
      </c>
      <c r="H116" s="4">
        <v>120000</v>
      </c>
      <c r="I116" s="4">
        <v>36000</v>
      </c>
      <c r="J116" s="4">
        <v>4234</v>
      </c>
      <c r="K116" s="4"/>
      <c r="L116" s="4">
        <v>1549228</v>
      </c>
      <c r="M116" s="4">
        <v>828154</v>
      </c>
      <c r="N116" s="4">
        <v>185502</v>
      </c>
      <c r="O116" s="4">
        <v>20796</v>
      </c>
      <c r="P116" s="4">
        <v>103000</v>
      </c>
      <c r="Q116" s="4">
        <v>101600</v>
      </c>
      <c r="R116" s="4">
        <v>407900</v>
      </c>
      <c r="S116" s="4">
        <v>149350</v>
      </c>
      <c r="T116" s="4">
        <v>61360</v>
      </c>
      <c r="U116" s="4">
        <v>3000</v>
      </c>
      <c r="V116" s="4">
        <v>570590</v>
      </c>
    </row>
    <row r="117" spans="1:22" ht="16.5" customHeight="1" x14ac:dyDescent="0.25">
      <c r="A117" s="3" t="s">
        <v>84</v>
      </c>
      <c r="B117" s="13" t="s">
        <v>1081</v>
      </c>
      <c r="C117" s="1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>
        <v>37000</v>
      </c>
      <c r="S117" s="4">
        <v>240000</v>
      </c>
      <c r="T117" s="4">
        <v>5000</v>
      </c>
      <c r="U117" s="4"/>
      <c r="V117" s="4"/>
    </row>
    <row r="118" spans="1:22" ht="16.5" customHeight="1" x14ac:dyDescent="0.25">
      <c r="A118" s="3" t="s">
        <v>84</v>
      </c>
      <c r="B118" s="13" t="s">
        <v>1041</v>
      </c>
      <c r="C118" s="13"/>
      <c r="D118" s="4">
        <v>57270</v>
      </c>
      <c r="E118" s="4">
        <v>69830</v>
      </c>
      <c r="F118" s="4">
        <v>144698</v>
      </c>
      <c r="G118" s="4">
        <v>105000</v>
      </c>
      <c r="H118" s="4">
        <v>573700</v>
      </c>
      <c r="I118" s="4">
        <v>346955</v>
      </c>
      <c r="J118" s="4">
        <v>1714611</v>
      </c>
      <c r="K118" s="4">
        <v>376410</v>
      </c>
      <c r="L118" s="4">
        <v>546211</v>
      </c>
      <c r="M118" s="4">
        <v>722249</v>
      </c>
      <c r="N118" s="4">
        <v>70605</v>
      </c>
      <c r="O118" s="4">
        <v>14547</v>
      </c>
      <c r="P118" s="4">
        <v>11280</v>
      </c>
      <c r="Q118" s="4">
        <v>12260</v>
      </c>
      <c r="R118" s="4">
        <v>1225</v>
      </c>
      <c r="S118" s="4">
        <v>14100</v>
      </c>
      <c r="T118" s="4">
        <v>1600</v>
      </c>
      <c r="U118" s="4">
        <v>186</v>
      </c>
      <c r="V118" s="4">
        <v>775</v>
      </c>
    </row>
    <row r="119" spans="1:22" ht="16.5" customHeight="1" x14ac:dyDescent="0.25">
      <c r="A119" s="3" t="s">
        <v>84</v>
      </c>
      <c r="B119" s="13" t="s">
        <v>16</v>
      </c>
      <c r="C119" s="13"/>
      <c r="D119" s="4"/>
      <c r="E119" s="4"/>
      <c r="F119" s="4"/>
      <c r="G119" s="4"/>
      <c r="H119" s="4">
        <v>7000</v>
      </c>
      <c r="I119" s="4"/>
      <c r="J119" s="4">
        <v>21577</v>
      </c>
      <c r="K119" s="4">
        <v>21577</v>
      </c>
      <c r="L119" s="4">
        <v>204</v>
      </c>
      <c r="M119" s="4">
        <v>10000</v>
      </c>
      <c r="N119" s="4"/>
      <c r="O119" s="4"/>
      <c r="P119" s="4"/>
      <c r="Q119" s="4">
        <v>0</v>
      </c>
      <c r="R119" s="4"/>
      <c r="S119" s="4"/>
      <c r="T119" s="4"/>
      <c r="U119" s="4"/>
      <c r="V119" s="4">
        <v>350</v>
      </c>
    </row>
    <row r="120" spans="1:22" ht="16.5" customHeight="1" x14ac:dyDescent="0.25">
      <c r="A120" s="3" t="s">
        <v>84</v>
      </c>
      <c r="B120" s="13" t="s">
        <v>15</v>
      </c>
      <c r="C120" s="13"/>
      <c r="D120" s="4"/>
      <c r="E120" s="4"/>
      <c r="F120" s="4"/>
      <c r="G120" s="4"/>
      <c r="H120" s="4"/>
      <c r="I120" s="4"/>
      <c r="J120" s="4"/>
      <c r="K120" s="4"/>
      <c r="L120" s="4"/>
      <c r="M120" s="4">
        <v>2006</v>
      </c>
      <c r="N120" s="4">
        <v>5200</v>
      </c>
      <c r="O120" s="4"/>
      <c r="P120" s="4">
        <v>6</v>
      </c>
      <c r="Q120" s="4">
        <v>0</v>
      </c>
      <c r="R120" s="4"/>
      <c r="S120" s="4"/>
      <c r="T120" s="4"/>
      <c r="U120" s="4"/>
      <c r="V120" s="4"/>
    </row>
    <row r="121" spans="1:22" ht="16.5" customHeight="1" x14ac:dyDescent="0.25">
      <c r="A121" s="3" t="s">
        <v>84</v>
      </c>
      <c r="B121" s="13" t="s">
        <v>1042</v>
      </c>
      <c r="C121" s="13"/>
      <c r="D121" s="4">
        <v>2700</v>
      </c>
      <c r="E121" s="4"/>
      <c r="F121" s="4"/>
      <c r="G121" s="4"/>
      <c r="H121" s="4">
        <v>5468</v>
      </c>
      <c r="I121" s="4">
        <v>35390</v>
      </c>
      <c r="J121" s="4">
        <v>49050</v>
      </c>
      <c r="K121" s="4">
        <v>11100</v>
      </c>
      <c r="L121" s="4">
        <v>156399</v>
      </c>
      <c r="M121" s="4">
        <v>2880</v>
      </c>
      <c r="N121" s="4">
        <v>1880</v>
      </c>
      <c r="O121" s="4">
        <v>3529</v>
      </c>
      <c r="P121" s="4">
        <v>500</v>
      </c>
      <c r="Q121" s="4">
        <v>0</v>
      </c>
      <c r="R121" s="4"/>
      <c r="S121" s="4"/>
      <c r="T121" s="4"/>
      <c r="U121" s="4"/>
      <c r="V121" s="4"/>
    </row>
    <row r="122" spans="1:22" ht="16.5" customHeight="1" x14ac:dyDescent="0.25">
      <c r="A122" s="3" t="s">
        <v>84</v>
      </c>
      <c r="B122" s="13" t="s">
        <v>1683</v>
      </c>
      <c r="C122" s="1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>
        <v>382408</v>
      </c>
      <c r="T122" s="4">
        <v>786026</v>
      </c>
      <c r="U122" s="4">
        <v>126676</v>
      </c>
      <c r="V122" s="4">
        <v>959825</v>
      </c>
    </row>
    <row r="123" spans="1:22" ht="16.5" customHeight="1" x14ac:dyDescent="0.25">
      <c r="A123" s="3" t="s">
        <v>84</v>
      </c>
      <c r="B123" s="13" t="s">
        <v>1043</v>
      </c>
      <c r="C123" s="13"/>
      <c r="D123" s="4">
        <v>4660</v>
      </c>
      <c r="E123" s="4"/>
      <c r="F123" s="4">
        <v>40000</v>
      </c>
      <c r="G123" s="4"/>
      <c r="H123" s="4">
        <v>108760</v>
      </c>
      <c r="I123" s="4">
        <v>102168</v>
      </c>
      <c r="J123" s="4">
        <v>299927</v>
      </c>
      <c r="K123" s="4">
        <v>23013</v>
      </c>
      <c r="L123" s="4">
        <v>198668</v>
      </c>
      <c r="M123" s="4">
        <v>101993</v>
      </c>
      <c r="N123" s="4">
        <v>28610</v>
      </c>
      <c r="O123" s="4"/>
      <c r="P123" s="4">
        <v>14117</v>
      </c>
      <c r="Q123" s="4">
        <v>200</v>
      </c>
      <c r="R123" s="4">
        <v>375</v>
      </c>
      <c r="S123" s="4"/>
      <c r="T123" s="4"/>
      <c r="U123" s="4">
        <v>2000</v>
      </c>
      <c r="V123" s="4">
        <v>125</v>
      </c>
    </row>
    <row r="124" spans="1:22" ht="16.5" customHeight="1" x14ac:dyDescent="0.25">
      <c r="A124" s="3" t="s">
        <v>84</v>
      </c>
      <c r="B124" s="13" t="s">
        <v>1245</v>
      </c>
      <c r="C124" s="1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>
        <v>95</v>
      </c>
      <c r="U124" s="4"/>
      <c r="V124" s="4"/>
    </row>
    <row r="125" spans="1:22" ht="16.5" customHeight="1" x14ac:dyDescent="0.25">
      <c r="A125" s="3" t="s">
        <v>84</v>
      </c>
      <c r="B125" s="13" t="s">
        <v>17</v>
      </c>
      <c r="C125" s="13"/>
      <c r="D125" s="4">
        <v>27700</v>
      </c>
      <c r="E125" s="4"/>
      <c r="F125" s="4"/>
      <c r="G125" s="4"/>
      <c r="H125" s="4">
        <v>35627</v>
      </c>
      <c r="I125" s="4">
        <v>2500</v>
      </c>
      <c r="J125" s="4">
        <v>1500</v>
      </c>
      <c r="K125" s="4">
        <v>14163</v>
      </c>
      <c r="L125" s="4">
        <v>4500</v>
      </c>
      <c r="M125" s="4">
        <v>100</v>
      </c>
      <c r="N125" s="4"/>
      <c r="O125" s="4"/>
      <c r="P125" s="4">
        <v>50000</v>
      </c>
      <c r="Q125" s="4">
        <v>50000</v>
      </c>
      <c r="R125" s="4"/>
      <c r="S125" s="4"/>
      <c r="T125" s="4"/>
      <c r="U125" s="4"/>
      <c r="V125" s="4">
        <v>258742</v>
      </c>
    </row>
    <row r="126" spans="1:22" ht="16.5" customHeight="1" x14ac:dyDescent="0.25">
      <c r="A126" s="3" t="s">
        <v>84</v>
      </c>
      <c r="B126" s="3" t="s">
        <v>92</v>
      </c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>
        <v>200</v>
      </c>
      <c r="P126" s="4"/>
      <c r="Q126" s="4">
        <v>0</v>
      </c>
      <c r="R126" s="4"/>
      <c r="S126" s="4"/>
      <c r="T126" s="4"/>
      <c r="U126" s="4"/>
      <c r="V126" s="4"/>
    </row>
    <row r="127" spans="1:22" ht="16.5" customHeight="1" x14ac:dyDescent="0.25">
      <c r="A127" s="3" t="s">
        <v>84</v>
      </c>
      <c r="B127" s="3" t="s">
        <v>93</v>
      </c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>
        <v>10000</v>
      </c>
      <c r="P127" s="4"/>
      <c r="Q127" s="4">
        <v>0</v>
      </c>
      <c r="R127" s="4"/>
      <c r="S127" s="4"/>
      <c r="T127" s="4"/>
      <c r="U127" s="4"/>
      <c r="V127" s="4"/>
    </row>
    <row r="128" spans="1:22" ht="16.5" customHeight="1" x14ac:dyDescent="0.25">
      <c r="A128" s="3" t="s">
        <v>84</v>
      </c>
      <c r="B128" s="13" t="s">
        <v>1044</v>
      </c>
      <c r="C128" s="13"/>
      <c r="D128" s="4">
        <v>112350</v>
      </c>
      <c r="E128" s="4">
        <v>33337</v>
      </c>
      <c r="F128" s="4">
        <v>18000</v>
      </c>
      <c r="G128" s="4"/>
      <c r="H128" s="4">
        <v>175359</v>
      </c>
      <c r="I128" s="4">
        <v>20000</v>
      </c>
      <c r="J128" s="4">
        <v>604500</v>
      </c>
      <c r="K128" s="4">
        <v>301956</v>
      </c>
      <c r="L128" s="4">
        <v>190798</v>
      </c>
      <c r="M128" s="4">
        <v>105590</v>
      </c>
      <c r="N128" s="4">
        <v>105552</v>
      </c>
      <c r="O128" s="4">
        <v>148476</v>
      </c>
      <c r="P128" s="4">
        <v>72370</v>
      </c>
      <c r="Q128" s="4">
        <v>38350</v>
      </c>
      <c r="R128" s="4">
        <v>372037</v>
      </c>
      <c r="S128" s="4">
        <v>231500</v>
      </c>
      <c r="T128" s="4">
        <v>265020</v>
      </c>
      <c r="U128" s="4">
        <v>128546</v>
      </c>
      <c r="V128" s="4">
        <v>163710</v>
      </c>
    </row>
    <row r="129" spans="1:22" ht="16.5" customHeight="1" x14ac:dyDescent="0.25">
      <c r="A129" s="3" t="s">
        <v>84</v>
      </c>
      <c r="B129" s="13" t="s">
        <v>94</v>
      </c>
      <c r="C129" s="13"/>
      <c r="D129" s="4">
        <v>136482</v>
      </c>
      <c r="E129" s="4">
        <v>143765</v>
      </c>
      <c r="F129" s="4">
        <v>190884</v>
      </c>
      <c r="G129" s="4">
        <v>150000</v>
      </c>
      <c r="H129" s="4">
        <v>717964</v>
      </c>
      <c r="I129" s="4">
        <v>1010293</v>
      </c>
      <c r="J129" s="4">
        <v>2399644</v>
      </c>
      <c r="K129" s="4">
        <v>2087619</v>
      </c>
      <c r="L129" s="4">
        <v>1293572</v>
      </c>
      <c r="M129" s="4">
        <v>1001340</v>
      </c>
      <c r="N129" s="4">
        <v>423570</v>
      </c>
      <c r="O129" s="4">
        <v>163046</v>
      </c>
      <c r="P129" s="4">
        <v>69511</v>
      </c>
      <c r="Q129" s="4">
        <v>83600</v>
      </c>
      <c r="R129" s="4">
        <v>165130</v>
      </c>
      <c r="S129" s="4">
        <v>34324</v>
      </c>
      <c r="T129" s="4">
        <v>30559</v>
      </c>
      <c r="U129" s="4">
        <v>11000</v>
      </c>
      <c r="V129" s="4">
        <v>22025</v>
      </c>
    </row>
    <row r="130" spans="1:22" ht="16.5" customHeight="1" x14ac:dyDescent="0.25">
      <c r="A130" s="3" t="s">
        <v>84</v>
      </c>
      <c r="B130" s="14" t="s">
        <v>2104</v>
      </c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>
        <v>1524</v>
      </c>
    </row>
    <row r="131" spans="1:22" ht="16.5" customHeight="1" x14ac:dyDescent="0.25">
      <c r="A131" s="3" t="s">
        <v>84</v>
      </c>
      <c r="B131" s="13" t="s">
        <v>1246</v>
      </c>
      <c r="C131" s="1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>
        <v>57</v>
      </c>
      <c r="U131" s="4"/>
      <c r="V131" s="4">
        <v>26163</v>
      </c>
    </row>
    <row r="132" spans="1:22" ht="16.5" customHeight="1" x14ac:dyDescent="0.25">
      <c r="A132" s="3" t="s">
        <v>84</v>
      </c>
      <c r="B132" s="13" t="s">
        <v>2105</v>
      </c>
      <c r="C132" s="1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>
        <v>580</v>
      </c>
    </row>
    <row r="133" spans="1:22" ht="16.5" customHeight="1" x14ac:dyDescent="0.25">
      <c r="A133" s="3" t="s">
        <v>84</v>
      </c>
      <c r="B133" s="14" t="s">
        <v>1926</v>
      </c>
      <c r="C133" s="14"/>
      <c r="D133" s="4"/>
      <c r="E133" s="4"/>
      <c r="F133" s="4"/>
      <c r="G133" s="4"/>
      <c r="H133" s="4"/>
      <c r="I133" s="4"/>
      <c r="J133" s="4"/>
      <c r="K133" s="4"/>
      <c r="L133" s="4"/>
      <c r="M133" s="4">
        <v>9515</v>
      </c>
      <c r="N133" s="4">
        <v>24792</v>
      </c>
      <c r="O133" s="4"/>
      <c r="P133" s="4"/>
      <c r="Q133" s="4">
        <v>0</v>
      </c>
      <c r="R133" s="4"/>
      <c r="S133" s="4">
        <v>38138</v>
      </c>
      <c r="T133" s="4">
        <v>131300</v>
      </c>
      <c r="U133" s="4"/>
      <c r="V133" s="4">
        <v>4780</v>
      </c>
    </row>
    <row r="134" spans="1:22" ht="16.5" customHeight="1" x14ac:dyDescent="0.25">
      <c r="A134" s="3" t="s">
        <v>84</v>
      </c>
      <c r="B134" s="13" t="s">
        <v>18</v>
      </c>
      <c r="C134" s="13"/>
      <c r="D134" s="4">
        <v>2000</v>
      </c>
      <c r="E134" s="4">
        <v>3600</v>
      </c>
      <c r="F134" s="4"/>
      <c r="G134" s="4"/>
      <c r="H134" s="4">
        <v>8200</v>
      </c>
      <c r="I134" s="4">
        <v>8200</v>
      </c>
      <c r="J134" s="4"/>
      <c r="K134" s="4"/>
      <c r="L134" s="4"/>
      <c r="M134" s="4"/>
      <c r="N134" s="4"/>
      <c r="O134" s="4"/>
      <c r="P134" s="4"/>
      <c r="Q134" s="4">
        <v>0</v>
      </c>
      <c r="R134" s="4"/>
      <c r="S134" s="4"/>
      <c r="T134" s="4"/>
      <c r="U134" s="4"/>
      <c r="V134" s="4"/>
    </row>
    <row r="135" spans="1:22" ht="16.5" customHeight="1" x14ac:dyDescent="0.25">
      <c r="A135" s="3" t="s">
        <v>84</v>
      </c>
      <c r="B135" s="13" t="s">
        <v>1684</v>
      </c>
      <c r="C135" s="1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>
        <v>129125</v>
      </c>
      <c r="T135" s="4">
        <v>470512</v>
      </c>
      <c r="U135" s="4">
        <v>107712</v>
      </c>
      <c r="V135" s="4">
        <v>426759</v>
      </c>
    </row>
    <row r="136" spans="1:22" ht="16.5" customHeight="1" x14ac:dyDescent="0.25">
      <c r="A136" s="3" t="s">
        <v>84</v>
      </c>
      <c r="B136" s="13" t="s">
        <v>1247</v>
      </c>
      <c r="C136" s="1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>
        <v>4040</v>
      </c>
      <c r="U136" s="4"/>
      <c r="V136" s="4">
        <v>1050</v>
      </c>
    </row>
    <row r="137" spans="1:22" ht="16.5" customHeight="1" x14ac:dyDescent="0.25">
      <c r="A137" s="3" t="s">
        <v>84</v>
      </c>
      <c r="B137" s="13" t="s">
        <v>87</v>
      </c>
      <c r="C137" s="13"/>
      <c r="D137" s="4">
        <v>20600</v>
      </c>
      <c r="E137" s="4">
        <v>11500</v>
      </c>
      <c r="F137" s="4"/>
      <c r="G137" s="4"/>
      <c r="H137" s="4">
        <v>25460</v>
      </c>
      <c r="I137" s="4">
        <v>22500</v>
      </c>
      <c r="J137" s="4">
        <v>23355</v>
      </c>
      <c r="K137" s="4"/>
      <c r="L137" s="4">
        <v>12295</v>
      </c>
      <c r="M137" s="4">
        <v>55500</v>
      </c>
      <c r="N137" s="4">
        <v>20000</v>
      </c>
      <c r="O137" s="4">
        <v>3000</v>
      </c>
      <c r="P137" s="4">
        <v>6000</v>
      </c>
      <c r="Q137" s="4">
        <v>6000</v>
      </c>
      <c r="R137" s="4"/>
      <c r="S137" s="4">
        <v>200</v>
      </c>
      <c r="T137" s="4">
        <v>200</v>
      </c>
      <c r="U137" s="4"/>
      <c r="V137" s="4"/>
    </row>
    <row r="138" spans="1:22" ht="16.5" customHeight="1" x14ac:dyDescent="0.25">
      <c r="A138" s="3" t="s">
        <v>84</v>
      </c>
      <c r="B138" s="13" t="s">
        <v>20</v>
      </c>
      <c r="C138" s="13"/>
      <c r="D138" s="4">
        <v>1500</v>
      </c>
      <c r="E138" s="4">
        <v>12000</v>
      </c>
      <c r="F138" s="4"/>
      <c r="G138" s="4"/>
      <c r="H138" s="4"/>
      <c r="I138" s="4">
        <v>13800</v>
      </c>
      <c r="J138" s="4"/>
      <c r="K138" s="4"/>
      <c r="L138" s="4"/>
      <c r="M138" s="4">
        <v>19073</v>
      </c>
      <c r="N138" s="4">
        <v>2500</v>
      </c>
      <c r="O138" s="4">
        <v>25839</v>
      </c>
      <c r="P138" s="4"/>
      <c r="Q138" s="4">
        <v>6200</v>
      </c>
      <c r="R138" s="4"/>
      <c r="S138" s="4">
        <v>500</v>
      </c>
      <c r="T138" s="4"/>
      <c r="U138" s="4">
        <v>107</v>
      </c>
      <c r="V138" s="4"/>
    </row>
    <row r="139" spans="1:22" ht="16.5" customHeight="1" x14ac:dyDescent="0.25">
      <c r="A139" s="3" t="s">
        <v>84</v>
      </c>
      <c r="B139" s="13" t="s">
        <v>1248</v>
      </c>
      <c r="C139" s="1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>
        <v>106</v>
      </c>
      <c r="U139" s="4"/>
      <c r="V139" s="4"/>
    </row>
    <row r="140" spans="1:22" ht="16.5" customHeight="1" x14ac:dyDescent="0.25">
      <c r="A140" s="3" t="s">
        <v>84</v>
      </c>
      <c r="B140" s="13" t="s">
        <v>19</v>
      </c>
      <c r="C140" s="13"/>
      <c r="D140" s="4"/>
      <c r="E140" s="4"/>
      <c r="F140" s="4"/>
      <c r="G140" s="4"/>
      <c r="H140" s="4">
        <v>6000</v>
      </c>
      <c r="I140" s="4"/>
      <c r="J140" s="4">
        <v>7228</v>
      </c>
      <c r="K140" s="4">
        <v>200</v>
      </c>
      <c r="L140" s="4">
        <v>4500</v>
      </c>
      <c r="M140" s="4">
        <v>700</v>
      </c>
      <c r="N140" s="4"/>
      <c r="O140" s="4"/>
      <c r="P140" s="4"/>
      <c r="Q140" s="4">
        <v>0</v>
      </c>
      <c r="R140" s="4">
        <v>10000</v>
      </c>
      <c r="S140" s="4">
        <v>10000</v>
      </c>
      <c r="T140" s="4"/>
      <c r="U140" s="4">
        <v>15000</v>
      </c>
      <c r="V140" s="4">
        <v>10000</v>
      </c>
    </row>
    <row r="141" spans="1:22" ht="16.5" customHeight="1" x14ac:dyDescent="0.25">
      <c r="A141" s="3" t="s">
        <v>84</v>
      </c>
      <c r="B141" s="13" t="s">
        <v>1249</v>
      </c>
      <c r="C141" s="1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>
        <v>15507</v>
      </c>
      <c r="T141" s="4">
        <v>3110</v>
      </c>
      <c r="U141" s="4"/>
      <c r="V141" s="4"/>
    </row>
    <row r="142" spans="1:22" ht="16.5" customHeight="1" x14ac:dyDescent="0.25">
      <c r="A142" s="3" t="s">
        <v>84</v>
      </c>
      <c r="B142" s="13" t="s">
        <v>1685</v>
      </c>
      <c r="C142" s="1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>
        <v>10290</v>
      </c>
      <c r="T142" s="4">
        <v>81798</v>
      </c>
      <c r="U142" s="4">
        <v>52498</v>
      </c>
      <c r="V142" s="4">
        <v>848</v>
      </c>
    </row>
    <row r="143" spans="1:22" ht="16.5" customHeight="1" x14ac:dyDescent="0.25">
      <c r="A143" s="3" t="s">
        <v>84</v>
      </c>
      <c r="B143" s="13" t="s">
        <v>21</v>
      </c>
      <c r="C143" s="13"/>
      <c r="D143" s="4">
        <v>500</v>
      </c>
      <c r="E143" s="4">
        <v>20000</v>
      </c>
      <c r="F143" s="4"/>
      <c r="G143" s="4"/>
      <c r="H143" s="4">
        <v>1900</v>
      </c>
      <c r="I143" s="4">
        <v>1800</v>
      </c>
      <c r="J143" s="4">
        <v>41800</v>
      </c>
      <c r="K143" s="4"/>
      <c r="L143" s="4"/>
      <c r="M143" s="4"/>
      <c r="N143" s="4"/>
      <c r="O143" s="4"/>
      <c r="P143" s="4"/>
      <c r="Q143" s="4">
        <v>0</v>
      </c>
      <c r="R143" s="4"/>
      <c r="S143" s="4"/>
      <c r="T143" s="4"/>
      <c r="U143" s="4"/>
      <c r="V143" s="4"/>
    </row>
    <row r="144" spans="1:22" ht="16.5" customHeight="1" x14ac:dyDescent="0.25">
      <c r="A144" s="3" t="s">
        <v>84</v>
      </c>
      <c r="B144" s="14" t="s">
        <v>1686</v>
      </c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>
        <v>256890</v>
      </c>
      <c r="O144" s="4"/>
      <c r="P144" s="4"/>
      <c r="Q144" s="4">
        <v>0</v>
      </c>
      <c r="R144" s="4">
        <v>29000</v>
      </c>
      <c r="S144" s="4">
        <v>700000</v>
      </c>
      <c r="T144" s="4">
        <v>4600</v>
      </c>
      <c r="U144" s="4"/>
      <c r="V144" s="4">
        <v>193235</v>
      </c>
    </row>
    <row r="145" spans="1:22" ht="16.5" customHeight="1" x14ac:dyDescent="0.25">
      <c r="A145" s="3" t="s">
        <v>84</v>
      </c>
      <c r="B145" s="14" t="s">
        <v>89</v>
      </c>
      <c r="C145" s="1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>
        <v>18240</v>
      </c>
      <c r="O145" s="4">
        <v>20</v>
      </c>
      <c r="P145" s="4"/>
      <c r="Q145" s="4">
        <v>0</v>
      </c>
      <c r="R145" s="4"/>
      <c r="S145" s="4"/>
      <c r="T145" s="4"/>
      <c r="U145" s="4"/>
      <c r="V145" s="4">
        <v>1000</v>
      </c>
    </row>
    <row r="146" spans="1:22" ht="16.5" customHeight="1" x14ac:dyDescent="0.25">
      <c r="A146" s="3" t="s">
        <v>84</v>
      </c>
      <c r="B146" s="14" t="s">
        <v>88</v>
      </c>
      <c r="C146" s="1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>
        <v>18660</v>
      </c>
      <c r="O146" s="4">
        <v>20</v>
      </c>
      <c r="P146" s="4"/>
      <c r="Q146" s="4">
        <v>0</v>
      </c>
      <c r="R146" s="4"/>
      <c r="S146" s="4"/>
      <c r="T146" s="4"/>
      <c r="U146" s="4"/>
      <c r="V146" s="4"/>
    </row>
    <row r="147" spans="1:22" ht="16.5" customHeight="1" x14ac:dyDescent="0.25">
      <c r="A147" s="3" t="s">
        <v>84</v>
      </c>
      <c r="B147" s="14" t="s">
        <v>22</v>
      </c>
      <c r="C147" s="14"/>
      <c r="D147" s="4">
        <v>5714</v>
      </c>
      <c r="E147" s="4"/>
      <c r="F147" s="4">
        <v>3000</v>
      </c>
      <c r="G147" s="4"/>
      <c r="H147" s="4">
        <v>126460</v>
      </c>
      <c r="I147" s="4">
        <v>115288</v>
      </c>
      <c r="J147" s="4">
        <v>31170</v>
      </c>
      <c r="K147" s="4"/>
      <c r="L147" s="4">
        <v>16930</v>
      </c>
      <c r="M147" s="4">
        <v>4600</v>
      </c>
      <c r="N147" s="4"/>
      <c r="O147" s="4">
        <v>25</v>
      </c>
      <c r="P147" s="4"/>
      <c r="Q147" s="4">
        <v>0</v>
      </c>
      <c r="R147" s="4"/>
      <c r="S147" s="4"/>
      <c r="T147" s="4"/>
      <c r="U147" s="4"/>
      <c r="V147" s="4"/>
    </row>
    <row r="148" spans="1:22" ht="16.5" customHeight="1" x14ac:dyDescent="0.25">
      <c r="A148" s="3" t="s">
        <v>84</v>
      </c>
      <c r="B148" s="14" t="s">
        <v>2106</v>
      </c>
      <c r="C148" s="1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>
        <v>177</v>
      </c>
    </row>
    <row r="149" spans="1:22" ht="16.5" customHeight="1" x14ac:dyDescent="0.25">
      <c r="A149" s="3" t="s">
        <v>84</v>
      </c>
      <c r="B149" s="14" t="s">
        <v>1082</v>
      </c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>
        <v>200000</v>
      </c>
      <c r="S149" s="4"/>
      <c r="T149" s="4"/>
      <c r="U149" s="4"/>
      <c r="V149" s="4">
        <v>55420</v>
      </c>
    </row>
    <row r="150" spans="1:22" ht="16.5" customHeight="1" x14ac:dyDescent="0.25">
      <c r="A150" s="3" t="s">
        <v>84</v>
      </c>
      <c r="B150" s="14" t="s">
        <v>1083</v>
      </c>
      <c r="C150" s="1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>
        <v>54000</v>
      </c>
      <c r="S150" s="4"/>
      <c r="T150" s="4"/>
      <c r="U150" s="4"/>
      <c r="V150" s="4"/>
    </row>
    <row r="151" spans="1:22" ht="16.5" customHeight="1" x14ac:dyDescent="0.25">
      <c r="A151" s="3" t="s">
        <v>84</v>
      </c>
      <c r="B151" s="14" t="s">
        <v>1084</v>
      </c>
      <c r="C151" s="1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>
        <v>56000</v>
      </c>
      <c r="S151" s="4">
        <v>600000</v>
      </c>
      <c r="T151" s="4"/>
      <c r="U151" s="4"/>
      <c r="V151" s="4">
        <v>6352</v>
      </c>
    </row>
    <row r="152" spans="1:22" ht="16.5" customHeight="1" x14ac:dyDescent="0.25">
      <c r="A152" s="3" t="s">
        <v>84</v>
      </c>
      <c r="B152" s="14" t="s">
        <v>1085</v>
      </c>
      <c r="C152" s="1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>
        <v>200000</v>
      </c>
      <c r="S152" s="4">
        <v>100000</v>
      </c>
      <c r="T152" s="4"/>
      <c r="U152" s="4"/>
      <c r="V152" s="4">
        <v>30098</v>
      </c>
    </row>
    <row r="153" spans="1:22" ht="16.5" customHeight="1" x14ac:dyDescent="0.25">
      <c r="A153" s="3" t="s">
        <v>84</v>
      </c>
      <c r="B153" s="14" t="s">
        <v>2107</v>
      </c>
      <c r="C153" s="1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>
        <v>31450</v>
      </c>
    </row>
    <row r="154" spans="1:22" ht="16.5" customHeight="1" x14ac:dyDescent="0.25">
      <c r="A154" s="3" t="s">
        <v>84</v>
      </c>
      <c r="B154" s="14" t="s">
        <v>2108</v>
      </c>
      <c r="C154" s="1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>
        <v>2061</v>
      </c>
    </row>
    <row r="155" spans="1:22" ht="16.5" customHeight="1" x14ac:dyDescent="0.25">
      <c r="A155" s="3" t="s">
        <v>84</v>
      </c>
      <c r="B155" s="14" t="s">
        <v>1250</v>
      </c>
      <c r="C155" s="1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>
        <v>24840</v>
      </c>
      <c r="U155" s="4"/>
      <c r="V155" s="4">
        <v>113857</v>
      </c>
    </row>
    <row r="156" spans="1:22" ht="16.5" customHeight="1" x14ac:dyDescent="0.25">
      <c r="A156" s="3" t="s">
        <v>84</v>
      </c>
      <c r="B156" s="14" t="s">
        <v>2109</v>
      </c>
      <c r="C156" s="1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>
        <v>73184</v>
      </c>
    </row>
    <row r="157" spans="1:22" ht="16.5" customHeight="1" x14ac:dyDescent="0.25">
      <c r="A157" s="3" t="s">
        <v>84</v>
      </c>
      <c r="B157" s="14" t="s">
        <v>2110</v>
      </c>
      <c r="C157" s="1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>
        <v>9730</v>
      </c>
    </row>
    <row r="158" spans="1:22" ht="16.5" customHeight="1" x14ac:dyDescent="0.25">
      <c r="A158" s="3" t="s">
        <v>84</v>
      </c>
      <c r="B158" s="14" t="s">
        <v>1252</v>
      </c>
      <c r="C158" s="1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>
        <v>2000</v>
      </c>
      <c r="U158" s="4"/>
      <c r="V158" s="4"/>
    </row>
    <row r="159" spans="1:22" ht="16.5" customHeight="1" x14ac:dyDescent="0.25">
      <c r="A159" s="3" t="s">
        <v>84</v>
      </c>
      <c r="B159" s="14" t="s">
        <v>1251</v>
      </c>
      <c r="C159" s="1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>
        <v>15160</v>
      </c>
      <c r="U159" s="4"/>
      <c r="V159" s="4"/>
    </row>
    <row r="160" spans="1:22" ht="16.5" customHeight="1" x14ac:dyDescent="0.25">
      <c r="A160" s="3" t="s">
        <v>84</v>
      </c>
      <c r="B160" s="14" t="s">
        <v>1086</v>
      </c>
      <c r="C160" s="1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>
        <v>5100</v>
      </c>
      <c r="S160" s="4"/>
      <c r="T160" s="4"/>
      <c r="U160" s="4"/>
      <c r="V160" s="4"/>
    </row>
    <row r="161" spans="1:22" ht="16.5" customHeight="1" x14ac:dyDescent="0.25">
      <c r="A161" s="3" t="s">
        <v>84</v>
      </c>
      <c r="B161" s="14" t="s">
        <v>1087</v>
      </c>
      <c r="C161" s="1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>
        <v>30000</v>
      </c>
      <c r="S161" s="4">
        <v>100000</v>
      </c>
      <c r="T161" s="4">
        <v>3200</v>
      </c>
      <c r="U161" s="4"/>
      <c r="V161" s="4">
        <v>600</v>
      </c>
    </row>
    <row r="162" spans="1:22" ht="16.5" customHeight="1" x14ac:dyDescent="0.25">
      <c r="A162" s="3" t="s">
        <v>84</v>
      </c>
      <c r="B162" s="56" t="s">
        <v>95</v>
      </c>
      <c r="C162" s="5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>
        <v>39</v>
      </c>
      <c r="P162" s="4"/>
      <c r="Q162" s="4">
        <v>0</v>
      </c>
      <c r="R162" s="4"/>
      <c r="S162" s="4"/>
      <c r="T162" s="4"/>
      <c r="U162" s="4"/>
      <c r="V162" s="4">
        <v>500</v>
      </c>
    </row>
    <row r="163" spans="1:22" ht="16.5" customHeight="1" x14ac:dyDescent="0.25">
      <c r="A163" s="3" t="s">
        <v>84</v>
      </c>
      <c r="B163" s="14" t="s">
        <v>23</v>
      </c>
      <c r="C163" s="14"/>
      <c r="D163" s="4">
        <v>12770</v>
      </c>
      <c r="E163" s="4"/>
      <c r="F163" s="4"/>
      <c r="G163" s="4"/>
      <c r="H163" s="4">
        <v>12000</v>
      </c>
      <c r="I163" s="4">
        <v>22000</v>
      </c>
      <c r="J163" s="4">
        <v>808</v>
      </c>
      <c r="K163" s="4">
        <v>5900</v>
      </c>
      <c r="L163" s="4">
        <v>37535</v>
      </c>
      <c r="M163" s="4">
        <v>1000</v>
      </c>
      <c r="N163" s="4">
        <v>108</v>
      </c>
      <c r="O163" s="4">
        <v>5317</v>
      </c>
      <c r="P163" s="4">
        <v>2700</v>
      </c>
      <c r="Q163" s="4">
        <v>0</v>
      </c>
      <c r="R163" s="4"/>
      <c r="S163" s="4"/>
      <c r="T163" s="4"/>
      <c r="U163" s="4"/>
      <c r="V163" s="4"/>
    </row>
    <row r="164" spans="1:22" ht="16.5" customHeight="1" x14ac:dyDescent="0.25">
      <c r="A164" s="3" t="s">
        <v>84</v>
      </c>
      <c r="B164" s="14" t="s">
        <v>1687</v>
      </c>
      <c r="C164" s="14"/>
      <c r="D164" s="4"/>
      <c r="E164" s="4"/>
      <c r="F164" s="4"/>
      <c r="G164" s="4"/>
      <c r="H164" s="4"/>
      <c r="I164" s="4"/>
      <c r="J164" s="4"/>
      <c r="K164" s="4"/>
      <c r="L164" s="4"/>
      <c r="M164" s="4">
        <v>445221</v>
      </c>
      <c r="N164" s="4">
        <v>162431</v>
      </c>
      <c r="O164" s="4"/>
      <c r="P164" s="4"/>
      <c r="Q164" s="4">
        <v>0</v>
      </c>
      <c r="R164" s="4"/>
      <c r="S164" s="4"/>
      <c r="T164" s="4">
        <v>10400</v>
      </c>
      <c r="U164" s="4"/>
      <c r="V164" s="4">
        <v>98977</v>
      </c>
    </row>
    <row r="165" spans="1:22" ht="16.5" customHeight="1" x14ac:dyDescent="0.25">
      <c r="A165" s="3" t="s">
        <v>84</v>
      </c>
      <c r="B165" s="14" t="s">
        <v>2112</v>
      </c>
      <c r="C165" s="1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>
        <v>985</v>
      </c>
    </row>
    <row r="166" spans="1:22" ht="16.5" customHeight="1" x14ac:dyDescent="0.25">
      <c r="A166" s="3" t="s">
        <v>84</v>
      </c>
      <c r="B166" s="14" t="s">
        <v>2113</v>
      </c>
      <c r="C166" s="1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>
        <v>2970</v>
      </c>
    </row>
    <row r="167" spans="1:22" ht="16.5" customHeight="1" x14ac:dyDescent="0.25">
      <c r="A167" s="3" t="s">
        <v>84</v>
      </c>
      <c r="B167" s="14" t="s">
        <v>2111</v>
      </c>
      <c r="C167" s="1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>
        <v>0</v>
      </c>
      <c r="R167" s="4"/>
      <c r="S167" s="4"/>
      <c r="T167" s="4"/>
      <c r="U167" s="4"/>
      <c r="V167" s="4">
        <v>990</v>
      </c>
    </row>
    <row r="168" spans="1:22" ht="16.5" customHeight="1" x14ac:dyDescent="0.25">
      <c r="A168" s="3" t="s">
        <v>84</v>
      </c>
      <c r="B168" s="14" t="s">
        <v>2114</v>
      </c>
      <c r="C168" s="1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>
        <v>6070</v>
      </c>
    </row>
    <row r="169" spans="1:22" ht="16.5" customHeight="1" x14ac:dyDescent="0.25">
      <c r="A169" s="3" t="s">
        <v>84</v>
      </c>
      <c r="B169" s="14" t="s">
        <v>2115</v>
      </c>
      <c r="C169" s="1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>
        <v>1960</v>
      </c>
    </row>
    <row r="170" spans="1:22" ht="16.5" customHeight="1" x14ac:dyDescent="0.25">
      <c r="A170" s="3" t="s">
        <v>84</v>
      </c>
      <c r="B170" s="14" t="s">
        <v>2116</v>
      </c>
      <c r="C170" s="1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>
        <v>4170</v>
      </c>
    </row>
    <row r="171" spans="1:22" ht="16.5" customHeight="1" x14ac:dyDescent="0.25">
      <c r="A171" s="3" t="s">
        <v>84</v>
      </c>
      <c r="B171" s="14" t="s">
        <v>24</v>
      </c>
      <c r="C171" s="14"/>
      <c r="D171" s="4">
        <v>235752</v>
      </c>
      <c r="E171" s="4">
        <v>92600</v>
      </c>
      <c r="F171" s="4">
        <v>51000</v>
      </c>
      <c r="G171" s="4">
        <v>51000</v>
      </c>
      <c r="H171" s="4">
        <v>1549587</v>
      </c>
      <c r="I171" s="4">
        <v>2428753</v>
      </c>
      <c r="J171" s="4">
        <v>3319984</v>
      </c>
      <c r="K171" s="4">
        <v>1083363</v>
      </c>
      <c r="L171" s="4">
        <v>2695764</v>
      </c>
      <c r="M171" s="4">
        <v>790990</v>
      </c>
      <c r="N171" s="4">
        <v>727085</v>
      </c>
      <c r="O171" s="4">
        <v>375302</v>
      </c>
      <c r="P171" s="4">
        <v>312318</v>
      </c>
      <c r="Q171" s="4">
        <v>322161</v>
      </c>
      <c r="R171" s="4">
        <v>1423652</v>
      </c>
      <c r="S171" s="4">
        <v>4798471</v>
      </c>
      <c r="T171" s="4">
        <v>1189627</v>
      </c>
      <c r="U171" s="4">
        <v>1536706</v>
      </c>
      <c r="V171" s="4">
        <v>1872799</v>
      </c>
    </row>
    <row r="172" spans="1:22" ht="16.5" customHeight="1" x14ac:dyDescent="0.25">
      <c r="A172" s="3" t="s">
        <v>84</v>
      </c>
      <c r="B172" s="14" t="s">
        <v>25</v>
      </c>
      <c r="C172" s="14"/>
      <c r="D172" s="4"/>
      <c r="E172" s="4"/>
      <c r="F172" s="4"/>
      <c r="G172" s="4"/>
      <c r="H172" s="4"/>
      <c r="I172" s="4"/>
      <c r="J172" s="4"/>
      <c r="K172" s="4"/>
      <c r="L172" s="4"/>
      <c r="M172" s="4">
        <v>7000</v>
      </c>
      <c r="N172" s="4"/>
      <c r="O172" s="4"/>
      <c r="P172" s="4"/>
      <c r="Q172" s="4">
        <v>0</v>
      </c>
      <c r="R172" s="4"/>
      <c r="S172" s="4"/>
      <c r="T172" s="4"/>
      <c r="U172" s="4"/>
      <c r="V172" s="4"/>
    </row>
    <row r="173" spans="1:22" ht="16.5" customHeight="1" x14ac:dyDescent="0.25">
      <c r="A173" s="3" t="s">
        <v>84</v>
      </c>
      <c r="B173" s="14" t="s">
        <v>2117</v>
      </c>
      <c r="C173" s="1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>
        <v>184</v>
      </c>
    </row>
    <row r="174" spans="1:22" ht="16.5" customHeight="1" x14ac:dyDescent="0.25">
      <c r="A174" s="3" t="s">
        <v>84</v>
      </c>
      <c r="B174" s="14" t="s">
        <v>26</v>
      </c>
      <c r="C174" s="14"/>
      <c r="D174" s="4">
        <v>363868</v>
      </c>
      <c r="E174" s="4">
        <v>150570</v>
      </c>
      <c r="F174" s="4">
        <v>492745</v>
      </c>
      <c r="G174" s="4">
        <v>101000</v>
      </c>
      <c r="H174" s="4">
        <v>531967</v>
      </c>
      <c r="I174" s="4">
        <v>381253</v>
      </c>
      <c r="J174" s="4">
        <v>1686068</v>
      </c>
      <c r="K174" s="4">
        <v>325907</v>
      </c>
      <c r="L174" s="4">
        <v>862599</v>
      </c>
      <c r="M174" s="4">
        <v>1657921</v>
      </c>
      <c r="N174" s="4">
        <v>476282</v>
      </c>
      <c r="O174" s="4">
        <v>226390</v>
      </c>
      <c r="P174" s="4">
        <v>275338</v>
      </c>
      <c r="Q174" s="4">
        <v>164500</v>
      </c>
      <c r="R174" s="4">
        <v>57060</v>
      </c>
      <c r="S174" s="4">
        <v>18005</v>
      </c>
      <c r="T174" s="4">
        <v>460</v>
      </c>
      <c r="U174" s="4">
        <v>2351</v>
      </c>
      <c r="V174" s="4">
        <v>1500</v>
      </c>
    </row>
    <row r="175" spans="1:22" ht="16.5" customHeight="1" x14ac:dyDescent="0.25">
      <c r="A175" s="3" t="s">
        <v>84</v>
      </c>
      <c r="B175" s="14" t="s">
        <v>1688</v>
      </c>
      <c r="C175" s="14"/>
      <c r="D175" s="4"/>
      <c r="E175" s="4"/>
      <c r="F175" s="4"/>
      <c r="G175" s="4"/>
      <c r="H175" s="4"/>
      <c r="I175" s="4"/>
      <c r="J175" s="4"/>
      <c r="K175" s="4"/>
      <c r="L175" s="4"/>
      <c r="M175" s="4">
        <v>250000</v>
      </c>
      <c r="N175" s="4">
        <v>150000</v>
      </c>
      <c r="O175" s="4"/>
      <c r="P175" s="4"/>
      <c r="Q175" s="4">
        <v>0</v>
      </c>
      <c r="R175" s="4"/>
      <c r="S175" s="4">
        <v>1318831</v>
      </c>
      <c r="T175" s="4"/>
      <c r="U175" s="4"/>
      <c r="V175" s="4"/>
    </row>
    <row r="176" spans="1:22" ht="16.5" customHeight="1" x14ac:dyDescent="0.25">
      <c r="A176" s="3" t="s">
        <v>84</v>
      </c>
      <c r="B176" s="14" t="s">
        <v>501</v>
      </c>
      <c r="C176" s="1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>
        <v>280</v>
      </c>
      <c r="U176" s="4"/>
      <c r="V176" s="4">
        <v>13242</v>
      </c>
    </row>
    <row r="177" spans="1:22" ht="16.5" customHeight="1" x14ac:dyDescent="0.25">
      <c r="A177" s="3" t="s">
        <v>84</v>
      </c>
      <c r="B177" s="14" t="s">
        <v>1689</v>
      </c>
      <c r="C177" s="1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>
        <v>6000</v>
      </c>
      <c r="O177" s="4"/>
      <c r="P177" s="4"/>
      <c r="Q177" s="4">
        <v>0</v>
      </c>
      <c r="R177" s="4"/>
      <c r="S177" s="4">
        <v>91675</v>
      </c>
      <c r="T177" s="4"/>
      <c r="U177" s="4"/>
      <c r="V177" s="4"/>
    </row>
    <row r="178" spans="1:22" ht="16.5" customHeight="1" x14ac:dyDescent="0.25">
      <c r="A178" s="3" t="s">
        <v>84</v>
      </c>
      <c r="B178" s="14" t="s">
        <v>2118</v>
      </c>
      <c r="C178" s="1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>
        <v>135</v>
      </c>
    </row>
    <row r="179" spans="1:22" ht="16.5" customHeight="1" x14ac:dyDescent="0.25">
      <c r="A179" s="3" t="s">
        <v>84</v>
      </c>
      <c r="B179" s="14" t="s">
        <v>2119</v>
      </c>
      <c r="C179" s="1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>
        <v>140</v>
      </c>
    </row>
    <row r="180" spans="1:22" ht="16.5" customHeight="1" x14ac:dyDescent="0.25">
      <c r="A180" s="3" t="s">
        <v>84</v>
      </c>
      <c r="B180" s="14" t="s">
        <v>2120</v>
      </c>
      <c r="C180" s="1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>
        <v>130</v>
      </c>
    </row>
    <row r="181" spans="1:22" ht="16.5" customHeight="1" x14ac:dyDescent="0.25">
      <c r="A181" s="3" t="s">
        <v>84</v>
      </c>
      <c r="B181" s="14" t="s">
        <v>2121</v>
      </c>
      <c r="C181" s="1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>
        <v>135</v>
      </c>
    </row>
    <row r="182" spans="1:22" ht="16.5" customHeight="1" x14ac:dyDescent="0.25">
      <c r="A182" s="3" t="s">
        <v>84</v>
      </c>
      <c r="B182" s="14" t="s">
        <v>2122</v>
      </c>
      <c r="C182" s="1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>
        <v>126</v>
      </c>
    </row>
    <row r="183" spans="1:22" ht="16.5" customHeight="1" x14ac:dyDescent="0.25">
      <c r="A183" s="3" t="s">
        <v>84</v>
      </c>
      <c r="B183" s="14" t="s">
        <v>2124</v>
      </c>
      <c r="C183" s="1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>
        <v>105</v>
      </c>
    </row>
    <row r="184" spans="1:22" ht="16.5" customHeight="1" x14ac:dyDescent="0.25">
      <c r="A184" s="3" t="s">
        <v>84</v>
      </c>
      <c r="B184" s="14" t="s">
        <v>2123</v>
      </c>
      <c r="C184" s="1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>
        <v>145</v>
      </c>
    </row>
    <row r="185" spans="1:22" ht="16.5" customHeight="1" x14ac:dyDescent="0.25">
      <c r="A185" s="3" t="s">
        <v>84</v>
      </c>
      <c r="B185" s="14" t="s">
        <v>2125</v>
      </c>
      <c r="C185" s="1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>
        <v>35220</v>
      </c>
    </row>
    <row r="186" spans="1:22" ht="16.5" customHeight="1" x14ac:dyDescent="0.25">
      <c r="A186" s="3" t="s">
        <v>84</v>
      </c>
      <c r="B186" s="14" t="s">
        <v>2126</v>
      </c>
      <c r="C186" s="1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>
        <v>180</v>
      </c>
    </row>
    <row r="187" spans="1:22" ht="16.5" customHeight="1" x14ac:dyDescent="0.25">
      <c r="A187" s="3" t="s">
        <v>84</v>
      </c>
      <c r="B187" s="14" t="s">
        <v>2127</v>
      </c>
      <c r="C187" s="1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>
        <v>30860</v>
      </c>
    </row>
    <row r="188" spans="1:22" ht="16.5" customHeight="1" x14ac:dyDescent="0.25">
      <c r="A188" s="3" t="s">
        <v>84</v>
      </c>
      <c r="B188" s="14" t="s">
        <v>2128</v>
      </c>
      <c r="C188" s="1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>
        <v>150</v>
      </c>
    </row>
    <row r="189" spans="1:22" ht="16.5" customHeight="1" x14ac:dyDescent="0.25">
      <c r="A189" s="3" t="s">
        <v>84</v>
      </c>
      <c r="B189" s="14" t="s">
        <v>2132</v>
      </c>
      <c r="C189" s="1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>
        <v>2510</v>
      </c>
    </row>
    <row r="190" spans="1:22" ht="16.5" customHeight="1" x14ac:dyDescent="0.25">
      <c r="A190" s="3" t="s">
        <v>84</v>
      </c>
      <c r="B190" s="14" t="s">
        <v>2133</v>
      </c>
      <c r="C190" s="1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>
        <v>30050</v>
      </c>
    </row>
    <row r="191" spans="1:22" ht="16.5" customHeight="1" x14ac:dyDescent="0.25">
      <c r="A191" s="3" t="s">
        <v>84</v>
      </c>
      <c r="B191" s="14" t="s">
        <v>2129</v>
      </c>
      <c r="C191" s="1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>
        <v>37860</v>
      </c>
    </row>
    <row r="192" spans="1:22" ht="16.5" customHeight="1" x14ac:dyDescent="0.25">
      <c r="A192" s="3" t="s">
        <v>84</v>
      </c>
      <c r="B192" s="14" t="s">
        <v>2130</v>
      </c>
      <c r="C192" s="1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>
        <v>5120</v>
      </c>
    </row>
    <row r="193" spans="1:22" ht="16.5" customHeight="1" x14ac:dyDescent="0.25">
      <c r="A193" s="3" t="s">
        <v>84</v>
      </c>
      <c r="B193" s="14" t="s">
        <v>2135</v>
      </c>
      <c r="C193" s="1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>
        <v>140</v>
      </c>
    </row>
    <row r="194" spans="1:22" ht="16.5" customHeight="1" x14ac:dyDescent="0.25">
      <c r="A194" s="3" t="s">
        <v>84</v>
      </c>
      <c r="B194" s="14" t="s">
        <v>2131</v>
      </c>
      <c r="C194" s="1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>
        <v>13350</v>
      </c>
    </row>
    <row r="195" spans="1:22" ht="16.5" customHeight="1" x14ac:dyDescent="0.25">
      <c r="A195" s="3" t="s">
        <v>84</v>
      </c>
      <c r="B195" s="14" t="s">
        <v>2136</v>
      </c>
      <c r="C195" s="1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>
        <v>135</v>
      </c>
    </row>
    <row r="196" spans="1:22" ht="16.5" customHeight="1" x14ac:dyDescent="0.25">
      <c r="A196" s="3" t="s">
        <v>84</v>
      </c>
      <c r="B196" s="14" t="s">
        <v>2137</v>
      </c>
      <c r="C196" s="1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>
        <v>180</v>
      </c>
    </row>
    <row r="197" spans="1:22" ht="16.5" customHeight="1" x14ac:dyDescent="0.25">
      <c r="A197" s="3" t="s">
        <v>84</v>
      </c>
      <c r="B197" s="14" t="s">
        <v>2134</v>
      </c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>
        <v>1000</v>
      </c>
    </row>
    <row r="198" spans="1:22" ht="16.5" customHeight="1" x14ac:dyDescent="0.25">
      <c r="A198" s="3" t="s">
        <v>84</v>
      </c>
      <c r="B198" s="14" t="s">
        <v>96</v>
      </c>
      <c r="C198" s="1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>
        <v>80414</v>
      </c>
      <c r="P198" s="4"/>
      <c r="Q198" s="4">
        <v>0</v>
      </c>
      <c r="R198" s="4"/>
      <c r="S198" s="4"/>
      <c r="T198" s="4"/>
      <c r="U198" s="4"/>
      <c r="V198" s="4"/>
    </row>
    <row r="199" spans="1:22" ht="16.5" customHeight="1" x14ac:dyDescent="0.25">
      <c r="A199" s="3" t="s">
        <v>84</v>
      </c>
      <c r="B199" s="14" t="s">
        <v>2138</v>
      </c>
      <c r="C199" s="1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>
        <v>920</v>
      </c>
    </row>
    <row r="200" spans="1:22" ht="16.5" customHeight="1" x14ac:dyDescent="0.25">
      <c r="A200" s="3" t="s">
        <v>84</v>
      </c>
      <c r="B200" s="14" t="s">
        <v>2139</v>
      </c>
      <c r="C200" s="1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>
        <v>145</v>
      </c>
    </row>
    <row r="201" spans="1:22" ht="16.5" customHeight="1" x14ac:dyDescent="0.25">
      <c r="A201" s="3" t="s">
        <v>84</v>
      </c>
      <c r="B201" s="14" t="s">
        <v>1551</v>
      </c>
      <c r="C201" s="1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>
        <v>373</v>
      </c>
      <c r="T201" s="4"/>
      <c r="U201" s="4"/>
      <c r="V201" s="4"/>
    </row>
    <row r="202" spans="1:22" ht="16.5" customHeight="1" x14ac:dyDescent="0.25">
      <c r="A202" s="3" t="s">
        <v>84</v>
      </c>
      <c r="B202" s="14" t="s">
        <v>27</v>
      </c>
      <c r="C202" s="14"/>
      <c r="D202" s="4">
        <v>6200</v>
      </c>
      <c r="E202" s="4">
        <v>800</v>
      </c>
      <c r="F202" s="4"/>
      <c r="G202" s="4"/>
      <c r="H202" s="4">
        <v>1800</v>
      </c>
      <c r="I202" s="4">
        <v>1800</v>
      </c>
      <c r="J202" s="4">
        <v>48</v>
      </c>
      <c r="K202" s="4"/>
      <c r="L202" s="4">
        <v>2</v>
      </c>
      <c r="M202" s="4"/>
      <c r="N202" s="4"/>
      <c r="O202" s="4"/>
      <c r="P202" s="4"/>
      <c r="Q202" s="4">
        <v>0</v>
      </c>
      <c r="R202" s="4"/>
      <c r="S202" s="4"/>
      <c r="T202" s="4"/>
      <c r="U202" s="4"/>
      <c r="V202" s="4"/>
    </row>
    <row r="203" spans="1:22" ht="16.5" customHeight="1" x14ac:dyDescent="0.25">
      <c r="A203" s="3" t="s">
        <v>84</v>
      </c>
      <c r="B203" s="14" t="s">
        <v>28</v>
      </c>
      <c r="C203" s="14"/>
      <c r="D203" s="4">
        <v>2500</v>
      </c>
      <c r="E203" s="4"/>
      <c r="F203" s="4"/>
      <c r="G203" s="4"/>
      <c r="H203" s="4">
        <v>10000</v>
      </c>
      <c r="I203" s="4">
        <v>5000</v>
      </c>
      <c r="J203" s="4">
        <v>9000</v>
      </c>
      <c r="K203" s="4"/>
      <c r="L203" s="4">
        <v>1000</v>
      </c>
      <c r="M203" s="4">
        <v>200</v>
      </c>
      <c r="N203" s="4"/>
      <c r="O203" s="4"/>
      <c r="P203" s="4"/>
      <c r="Q203" s="4">
        <v>350</v>
      </c>
      <c r="R203" s="4"/>
      <c r="S203" s="4"/>
      <c r="T203" s="4"/>
      <c r="U203" s="4"/>
      <c r="V203" s="4"/>
    </row>
    <row r="204" spans="1:22" ht="16.5" customHeight="1" x14ac:dyDescent="0.25">
      <c r="A204" s="3" t="s">
        <v>84</v>
      </c>
      <c r="B204" s="14" t="s">
        <v>1253</v>
      </c>
      <c r="C204" s="1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>
        <v>100</v>
      </c>
      <c r="U204" s="4"/>
      <c r="V204" s="4"/>
    </row>
    <row r="205" spans="1:22" ht="16.5" customHeight="1" x14ac:dyDescent="0.25">
      <c r="A205" s="3" t="s">
        <v>84</v>
      </c>
      <c r="B205" s="14" t="s">
        <v>29</v>
      </c>
      <c r="C205" s="14"/>
      <c r="D205" s="4"/>
      <c r="E205" s="4"/>
      <c r="F205" s="4"/>
      <c r="G205" s="4"/>
      <c r="H205" s="4"/>
      <c r="I205" s="4"/>
      <c r="J205" s="4">
        <v>10000</v>
      </c>
      <c r="K205" s="4"/>
      <c r="L205" s="4">
        <v>1000</v>
      </c>
      <c r="M205" s="4"/>
      <c r="N205" s="4"/>
      <c r="O205" s="4"/>
      <c r="P205" s="4"/>
      <c r="Q205" s="4">
        <v>0</v>
      </c>
      <c r="R205" s="4"/>
      <c r="S205" s="4"/>
      <c r="T205" s="4"/>
      <c r="U205" s="4"/>
      <c r="V205" s="4"/>
    </row>
    <row r="206" spans="1:22" ht="16.5" customHeight="1" x14ac:dyDescent="0.25">
      <c r="A206" s="3" t="s">
        <v>84</v>
      </c>
      <c r="B206" s="14" t="s">
        <v>1690</v>
      </c>
      <c r="C206" s="14"/>
      <c r="D206" s="4"/>
      <c r="E206" s="4"/>
      <c r="F206" s="4"/>
      <c r="G206" s="4"/>
      <c r="H206" s="4"/>
      <c r="I206" s="4"/>
      <c r="J206" s="4"/>
      <c r="K206" s="4"/>
      <c r="L206" s="4"/>
      <c r="M206" s="4">
        <v>375850</v>
      </c>
      <c r="N206" s="4">
        <v>403513</v>
      </c>
      <c r="O206" s="4"/>
      <c r="P206" s="4"/>
      <c r="Q206" s="4">
        <v>0</v>
      </c>
      <c r="R206" s="4">
        <v>475</v>
      </c>
      <c r="S206" s="4">
        <v>1900</v>
      </c>
      <c r="T206" s="4"/>
      <c r="U206" s="4"/>
      <c r="V206" s="4"/>
    </row>
    <row r="207" spans="1:22" ht="16.5" customHeight="1" x14ac:dyDescent="0.25">
      <c r="A207" s="3" t="s">
        <v>84</v>
      </c>
      <c r="B207" s="14" t="s">
        <v>1254</v>
      </c>
      <c r="C207" s="1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>
        <v>31203</v>
      </c>
      <c r="T207" s="4">
        <v>17640</v>
      </c>
      <c r="U207" s="4"/>
      <c r="V207" s="4">
        <v>3535</v>
      </c>
    </row>
    <row r="208" spans="1:22" ht="16.5" customHeight="1" x14ac:dyDescent="0.25">
      <c r="A208" s="3" t="s">
        <v>84</v>
      </c>
      <c r="B208" s="14" t="s">
        <v>2060</v>
      </c>
      <c r="C208" s="1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>
        <v>157635</v>
      </c>
    </row>
    <row r="209" spans="1:22" ht="16.5" customHeight="1" x14ac:dyDescent="0.25">
      <c r="A209" s="3" t="s">
        <v>84</v>
      </c>
      <c r="B209" s="14" t="s">
        <v>2140</v>
      </c>
      <c r="C209" s="1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>
        <v>100</v>
      </c>
    </row>
    <row r="210" spans="1:22" ht="16.5" customHeight="1" x14ac:dyDescent="0.25">
      <c r="A210" s="3" t="s">
        <v>84</v>
      </c>
      <c r="B210" s="14" t="s">
        <v>1255</v>
      </c>
      <c r="C210" s="1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>
        <v>5200</v>
      </c>
      <c r="U210" s="4"/>
      <c r="V210" s="4">
        <v>1010</v>
      </c>
    </row>
    <row r="211" spans="1:22" ht="16.5" customHeight="1" x14ac:dyDescent="0.25">
      <c r="A211" s="3" t="s">
        <v>84</v>
      </c>
      <c r="B211" s="14" t="s">
        <v>1257</v>
      </c>
      <c r="C211" s="1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>
        <v>5200</v>
      </c>
      <c r="U211" s="4"/>
      <c r="V211" s="4">
        <v>32000</v>
      </c>
    </row>
    <row r="212" spans="1:22" ht="16.5" customHeight="1" x14ac:dyDescent="0.25">
      <c r="A212" s="3" t="s">
        <v>84</v>
      </c>
      <c r="B212" s="14" t="s">
        <v>2141</v>
      </c>
      <c r="C212" s="1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>
        <v>104094</v>
      </c>
    </row>
    <row r="213" spans="1:22" ht="16.5" customHeight="1" x14ac:dyDescent="0.25">
      <c r="A213" s="3" t="s">
        <v>84</v>
      </c>
      <c r="B213" s="14" t="s">
        <v>1256</v>
      </c>
      <c r="C213" s="1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>
        <v>25000</v>
      </c>
      <c r="T213" s="4">
        <v>14500</v>
      </c>
      <c r="U213" s="4"/>
      <c r="V213" s="4">
        <v>920</v>
      </c>
    </row>
    <row r="214" spans="1:22" ht="16.5" customHeight="1" x14ac:dyDescent="0.25">
      <c r="A214" s="3" t="s">
        <v>84</v>
      </c>
      <c r="B214" s="14" t="s">
        <v>2142</v>
      </c>
      <c r="C214" s="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>
        <v>38080</v>
      </c>
    </row>
    <row r="215" spans="1:22" ht="16.5" customHeight="1" x14ac:dyDescent="0.25">
      <c r="A215" s="3" t="s">
        <v>84</v>
      </c>
      <c r="B215" s="14" t="s">
        <v>1691</v>
      </c>
      <c r="C215" s="1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>
        <v>99353</v>
      </c>
      <c r="T215" s="4">
        <v>324808</v>
      </c>
      <c r="U215" s="4">
        <v>223808</v>
      </c>
      <c r="V215" s="4">
        <v>15403</v>
      </c>
    </row>
    <row r="216" spans="1:22" ht="16.5" customHeight="1" x14ac:dyDescent="0.25">
      <c r="A216" s="3" t="s">
        <v>84</v>
      </c>
      <c r="B216" s="14" t="s">
        <v>30</v>
      </c>
      <c r="C216" s="14"/>
      <c r="D216" s="4"/>
      <c r="E216" s="4">
        <v>731</v>
      </c>
      <c r="F216" s="4">
        <v>5000</v>
      </c>
      <c r="G216" s="4"/>
      <c r="H216" s="4"/>
      <c r="I216" s="4"/>
      <c r="J216" s="4"/>
      <c r="K216" s="4"/>
      <c r="L216" s="4"/>
      <c r="M216" s="4">
        <v>330</v>
      </c>
      <c r="N216" s="4"/>
      <c r="O216" s="4"/>
      <c r="P216" s="4"/>
      <c r="Q216" s="4">
        <v>0</v>
      </c>
      <c r="R216" s="4"/>
      <c r="S216" s="4"/>
      <c r="T216" s="4"/>
      <c r="U216" s="4"/>
      <c r="V216" s="4"/>
    </row>
    <row r="217" spans="1:22" s="10" customFormat="1" ht="16.5" customHeight="1" x14ac:dyDescent="0.25">
      <c r="A217" s="3" t="s">
        <v>84</v>
      </c>
      <c r="B217" s="14" t="s">
        <v>1045</v>
      </c>
      <c r="C217" s="14"/>
      <c r="D217" s="20"/>
      <c r="E217" s="20"/>
      <c r="F217" s="20">
        <v>15200</v>
      </c>
      <c r="G217" s="20"/>
      <c r="H217" s="20">
        <v>30636</v>
      </c>
      <c r="I217" s="20">
        <v>386226</v>
      </c>
      <c r="J217" s="20">
        <f>1728764+150000</f>
        <v>1878764</v>
      </c>
      <c r="K217" s="20">
        <v>713776</v>
      </c>
      <c r="L217" s="20">
        <v>1997973</v>
      </c>
      <c r="M217" s="20">
        <v>958152</v>
      </c>
      <c r="N217" s="20">
        <v>1024940</v>
      </c>
      <c r="O217" s="20">
        <v>574453</v>
      </c>
      <c r="P217" s="20">
        <v>368083</v>
      </c>
      <c r="Q217" s="20">
        <v>646800</v>
      </c>
      <c r="R217" s="20">
        <v>1468127</v>
      </c>
      <c r="S217" s="20">
        <v>2804487</v>
      </c>
      <c r="T217" s="20">
        <v>2626777</v>
      </c>
      <c r="U217" s="20">
        <v>828342</v>
      </c>
      <c r="V217" s="20">
        <v>1382669</v>
      </c>
    </row>
    <row r="218" spans="1:22" ht="16.5" customHeight="1" x14ac:dyDescent="0.25">
      <c r="A218" s="3" t="s">
        <v>84</v>
      </c>
      <c r="B218" s="14" t="s">
        <v>31</v>
      </c>
      <c r="C218" s="14"/>
      <c r="D218" s="4"/>
      <c r="E218" s="4"/>
      <c r="F218" s="4"/>
      <c r="G218" s="4"/>
      <c r="H218" s="4"/>
      <c r="I218" s="4"/>
      <c r="J218" s="4"/>
      <c r="K218" s="4"/>
      <c r="L218" s="4"/>
      <c r="M218" s="4">
        <v>933679</v>
      </c>
      <c r="N218" s="4">
        <v>109739</v>
      </c>
      <c r="O218" s="4"/>
      <c r="P218" s="4"/>
      <c r="Q218" s="4">
        <v>0</v>
      </c>
      <c r="R218" s="4"/>
      <c r="S218" s="4">
        <v>15507</v>
      </c>
      <c r="T218" s="4"/>
      <c r="U218" s="4"/>
      <c r="V218" s="4">
        <v>220371</v>
      </c>
    </row>
    <row r="219" spans="1:22" ht="16.5" customHeight="1" x14ac:dyDescent="0.25">
      <c r="A219" s="3" t="s">
        <v>84</v>
      </c>
      <c r="B219" s="14" t="s">
        <v>2143</v>
      </c>
      <c r="C219" s="1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>
        <v>1190</v>
      </c>
    </row>
    <row r="220" spans="1:22" ht="16.5" customHeight="1" x14ac:dyDescent="0.25">
      <c r="A220" s="3" t="s">
        <v>84</v>
      </c>
      <c r="B220" s="14" t="s">
        <v>2144</v>
      </c>
      <c r="C220" s="1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>
        <v>5570</v>
      </c>
    </row>
    <row r="221" spans="1:22" ht="16.5" customHeight="1" x14ac:dyDescent="0.25">
      <c r="A221" s="3" t="s">
        <v>84</v>
      </c>
      <c r="B221" s="14" t="s">
        <v>2145</v>
      </c>
      <c r="C221" s="1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>
        <v>4560</v>
      </c>
    </row>
    <row r="222" spans="1:22" ht="16.5" customHeight="1" x14ac:dyDescent="0.25">
      <c r="A222" s="3" t="s">
        <v>84</v>
      </c>
      <c r="B222" s="14" t="s">
        <v>2146</v>
      </c>
      <c r="C222" s="1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>
        <v>4360</v>
      </c>
    </row>
    <row r="223" spans="1:22" ht="16.5" customHeight="1" x14ac:dyDescent="0.25">
      <c r="A223" s="3" t="s">
        <v>84</v>
      </c>
      <c r="B223" s="14" t="s">
        <v>1258</v>
      </c>
      <c r="C223" s="1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>
        <v>104320</v>
      </c>
      <c r="U223" s="4"/>
      <c r="V223" s="4">
        <v>557540</v>
      </c>
    </row>
    <row r="224" spans="1:22" ht="16.5" customHeight="1" x14ac:dyDescent="0.25">
      <c r="A224" s="3" t="s">
        <v>84</v>
      </c>
      <c r="B224" s="14" t="s">
        <v>2058</v>
      </c>
      <c r="C224" s="1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>
        <v>557704</v>
      </c>
    </row>
    <row r="225" spans="1:22" ht="16.5" customHeight="1" x14ac:dyDescent="0.25">
      <c r="A225" s="3" t="s">
        <v>84</v>
      </c>
      <c r="B225" s="14" t="s">
        <v>1259</v>
      </c>
      <c r="C225" s="1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>
        <v>49005</v>
      </c>
      <c r="T225" s="4">
        <v>6106</v>
      </c>
      <c r="U225" s="4"/>
      <c r="V225" s="4">
        <v>375</v>
      </c>
    </row>
    <row r="226" spans="1:22" ht="16.5" customHeight="1" x14ac:dyDescent="0.25">
      <c r="A226" s="3" t="s">
        <v>84</v>
      </c>
      <c r="B226" s="14" t="s">
        <v>2147</v>
      </c>
      <c r="C226" s="1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>
        <v>100</v>
      </c>
    </row>
    <row r="227" spans="1:22" ht="16.5" customHeight="1" x14ac:dyDescent="0.25">
      <c r="A227" s="3" t="s">
        <v>84</v>
      </c>
      <c r="B227" s="14" t="s">
        <v>1692</v>
      </c>
      <c r="C227" s="14"/>
      <c r="D227" s="4"/>
      <c r="E227" s="4"/>
      <c r="F227" s="4"/>
      <c r="G227" s="4"/>
      <c r="H227" s="4"/>
      <c r="I227" s="4"/>
      <c r="J227" s="4"/>
      <c r="K227" s="4"/>
      <c r="L227" s="4"/>
      <c r="M227" s="4">
        <v>5000</v>
      </c>
      <c r="N227" s="4">
        <v>150</v>
      </c>
      <c r="O227" s="4"/>
      <c r="P227" s="4"/>
      <c r="Q227" s="4">
        <v>0</v>
      </c>
      <c r="R227" s="4"/>
      <c r="S227" s="4">
        <v>1030</v>
      </c>
      <c r="T227" s="4"/>
      <c r="U227" s="4"/>
      <c r="V227" s="4"/>
    </row>
    <row r="228" spans="1:22" ht="16.5" customHeight="1" x14ac:dyDescent="0.25">
      <c r="A228" s="3" t="s">
        <v>84</v>
      </c>
      <c r="B228" s="14" t="s">
        <v>1046</v>
      </c>
      <c r="C228" s="14"/>
      <c r="D228" s="4">
        <v>29500</v>
      </c>
      <c r="E228" s="4">
        <v>50500</v>
      </c>
      <c r="F228" s="4">
        <v>20000</v>
      </c>
      <c r="G228" s="4">
        <v>80000</v>
      </c>
      <c r="H228" s="4">
        <v>399300</v>
      </c>
      <c r="I228" s="4">
        <v>467819</v>
      </c>
      <c r="J228" s="4">
        <v>788104</v>
      </c>
      <c r="K228" s="4">
        <v>430819</v>
      </c>
      <c r="L228" s="4">
        <v>657283</v>
      </c>
      <c r="M228" s="4">
        <v>210737</v>
      </c>
      <c r="N228" s="4">
        <v>53380</v>
      </c>
      <c r="O228" s="4">
        <v>56668</v>
      </c>
      <c r="P228" s="4">
        <v>50120</v>
      </c>
      <c r="Q228" s="4">
        <v>50150</v>
      </c>
      <c r="R228" s="4">
        <v>2600</v>
      </c>
      <c r="S228" s="4">
        <v>1200</v>
      </c>
      <c r="T228" s="4"/>
      <c r="U228" s="4"/>
      <c r="V228" s="4">
        <v>450</v>
      </c>
    </row>
    <row r="229" spans="1:22" ht="16.5" customHeight="1" x14ac:dyDescent="0.25">
      <c r="A229" s="3" t="s">
        <v>84</v>
      </c>
      <c r="B229" s="14" t="s">
        <v>2148</v>
      </c>
      <c r="C229" s="1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>
        <v>100</v>
      </c>
    </row>
    <row r="230" spans="1:22" ht="16.5" customHeight="1" x14ac:dyDescent="0.25">
      <c r="A230" s="3" t="s">
        <v>84</v>
      </c>
      <c r="B230" s="14" t="s">
        <v>2149</v>
      </c>
      <c r="C230" s="1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>
        <v>1680</v>
      </c>
    </row>
    <row r="231" spans="1:22" ht="16.5" customHeight="1" x14ac:dyDescent="0.25">
      <c r="A231" s="3" t="s">
        <v>84</v>
      </c>
      <c r="B231" s="14" t="s">
        <v>32</v>
      </c>
      <c r="C231" s="14"/>
      <c r="D231" s="4"/>
      <c r="E231" s="4"/>
      <c r="F231" s="4"/>
      <c r="G231" s="4"/>
      <c r="H231" s="4"/>
      <c r="I231" s="4"/>
      <c r="J231" s="4"/>
      <c r="K231" s="4"/>
      <c r="L231" s="4">
        <v>35508</v>
      </c>
      <c r="M231" s="4">
        <v>32740</v>
      </c>
      <c r="N231" s="4"/>
      <c r="O231" s="4">
        <v>2078</v>
      </c>
      <c r="P231" s="4"/>
      <c r="Q231" s="4">
        <v>0</v>
      </c>
      <c r="R231" s="4"/>
      <c r="S231" s="4"/>
      <c r="T231" s="4"/>
      <c r="U231" s="4"/>
      <c r="V231" s="4"/>
    </row>
    <row r="232" spans="1:22" ht="16.5" customHeight="1" x14ac:dyDescent="0.25">
      <c r="A232" s="3" t="s">
        <v>84</v>
      </c>
      <c r="B232" s="14" t="s">
        <v>33</v>
      </c>
      <c r="C232" s="14"/>
      <c r="D232" s="4"/>
      <c r="E232" s="4"/>
      <c r="F232" s="4"/>
      <c r="G232" s="4"/>
      <c r="H232" s="4">
        <v>122000</v>
      </c>
      <c r="I232" s="4">
        <v>19000</v>
      </c>
      <c r="J232" s="4">
        <v>12150</v>
      </c>
      <c r="K232" s="4">
        <v>1000</v>
      </c>
      <c r="L232" s="4">
        <v>150</v>
      </c>
      <c r="M232" s="4">
        <v>500</v>
      </c>
      <c r="N232" s="4">
        <v>556</v>
      </c>
      <c r="O232" s="4"/>
      <c r="P232" s="4"/>
      <c r="Q232" s="4">
        <v>0</v>
      </c>
      <c r="R232" s="4"/>
      <c r="S232" s="4"/>
      <c r="T232" s="4"/>
      <c r="U232" s="4"/>
      <c r="V232" s="4"/>
    </row>
    <row r="233" spans="1:22" ht="16.5" customHeight="1" x14ac:dyDescent="0.25">
      <c r="A233" s="3" t="s">
        <v>84</v>
      </c>
      <c r="B233" s="14" t="s">
        <v>2150</v>
      </c>
      <c r="C233" s="1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>
        <v>3980</v>
      </c>
    </row>
    <row r="234" spans="1:22" ht="16.5" customHeight="1" x14ac:dyDescent="0.25">
      <c r="A234" s="3" t="s">
        <v>84</v>
      </c>
      <c r="B234" s="14" t="s">
        <v>2151</v>
      </c>
      <c r="C234" s="1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>
        <v>69680</v>
      </c>
    </row>
    <row r="235" spans="1:22" ht="16.5" customHeight="1" x14ac:dyDescent="0.25">
      <c r="A235" s="3" t="s">
        <v>84</v>
      </c>
      <c r="B235" s="14" t="s">
        <v>2152</v>
      </c>
      <c r="C235" s="1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>
        <v>81980</v>
      </c>
    </row>
    <row r="236" spans="1:22" ht="16.5" customHeight="1" x14ac:dyDescent="0.25">
      <c r="A236" s="3" t="s">
        <v>84</v>
      </c>
      <c r="B236" s="14" t="s">
        <v>2153</v>
      </c>
      <c r="C236" s="1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>
        <v>93320</v>
      </c>
    </row>
    <row r="237" spans="1:22" ht="16.5" customHeight="1" x14ac:dyDescent="0.25">
      <c r="A237" s="3" t="s">
        <v>84</v>
      </c>
      <c r="B237" s="14" t="s">
        <v>2154</v>
      </c>
      <c r="C237" s="1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>
        <v>18400</v>
      </c>
    </row>
    <row r="238" spans="1:22" ht="16.5" customHeight="1" x14ac:dyDescent="0.25">
      <c r="A238" s="3" t="s">
        <v>84</v>
      </c>
      <c r="B238" s="14" t="s">
        <v>2155</v>
      </c>
      <c r="C238" s="1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>
        <v>2500</v>
      </c>
    </row>
    <row r="239" spans="1:22" ht="16.5" customHeight="1" x14ac:dyDescent="0.25">
      <c r="A239" s="3" t="s">
        <v>84</v>
      </c>
      <c r="B239" s="14" t="s">
        <v>34</v>
      </c>
      <c r="C239" s="14"/>
      <c r="D239" s="4">
        <v>424940</v>
      </c>
      <c r="E239" s="4">
        <v>336379</v>
      </c>
      <c r="F239" s="4">
        <v>282000</v>
      </c>
      <c r="G239" s="4">
        <v>311200</v>
      </c>
      <c r="H239" s="4">
        <v>1902524</v>
      </c>
      <c r="I239" s="4">
        <v>1260486</v>
      </c>
      <c r="J239" s="4">
        <v>2416347</v>
      </c>
      <c r="K239" s="4">
        <v>1121409</v>
      </c>
      <c r="L239" s="4">
        <v>1015408</v>
      </c>
      <c r="M239" s="4">
        <v>780895</v>
      </c>
      <c r="N239" s="4">
        <v>213591</v>
      </c>
      <c r="O239" s="4">
        <v>37962</v>
      </c>
      <c r="P239" s="4">
        <v>53071</v>
      </c>
      <c r="Q239" s="4">
        <v>54937</v>
      </c>
      <c r="R239" s="4">
        <v>18908</v>
      </c>
      <c r="S239" s="4">
        <v>18900</v>
      </c>
      <c r="T239" s="4">
        <v>30100</v>
      </c>
      <c r="U239" s="4">
        <v>40495</v>
      </c>
      <c r="V239" s="4">
        <v>2150</v>
      </c>
    </row>
    <row r="240" spans="1:22" ht="16.5" customHeight="1" x14ac:dyDescent="0.25">
      <c r="A240" s="3" t="s">
        <v>84</v>
      </c>
      <c r="B240" s="14" t="s">
        <v>1693</v>
      </c>
      <c r="C240" s="14"/>
      <c r="D240" s="4"/>
      <c r="E240" s="4"/>
      <c r="F240" s="4"/>
      <c r="G240" s="4"/>
      <c r="H240" s="4"/>
      <c r="I240" s="4"/>
      <c r="J240" s="4"/>
      <c r="K240" s="4"/>
      <c r="L240" s="4"/>
      <c r="M240" s="4">
        <v>33278</v>
      </c>
      <c r="N240" s="4">
        <v>211776</v>
      </c>
      <c r="O240" s="4"/>
      <c r="P240" s="4"/>
      <c r="Q240" s="4">
        <v>0</v>
      </c>
      <c r="R240" s="4"/>
      <c r="S240" s="4">
        <v>26856</v>
      </c>
      <c r="T240" s="4">
        <v>83488</v>
      </c>
      <c r="U240" s="4">
        <v>66288</v>
      </c>
      <c r="V240" s="4">
        <v>1528</v>
      </c>
    </row>
    <row r="241" spans="1:22" ht="16.5" customHeight="1" x14ac:dyDescent="0.25">
      <c r="A241" s="3" t="s">
        <v>84</v>
      </c>
      <c r="B241" s="14" t="s">
        <v>1694</v>
      </c>
      <c r="C241" s="1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>
        <v>380000</v>
      </c>
      <c r="T241" s="4">
        <v>4420</v>
      </c>
      <c r="U241" s="4"/>
      <c r="V241" s="4">
        <v>1995</v>
      </c>
    </row>
    <row r="242" spans="1:22" ht="16.5" customHeight="1" x14ac:dyDescent="0.25">
      <c r="A242" s="3" t="s">
        <v>84</v>
      </c>
      <c r="B242" s="14" t="s">
        <v>10</v>
      </c>
      <c r="C242" s="14"/>
      <c r="D242" s="4">
        <v>35250</v>
      </c>
      <c r="E242" s="4"/>
      <c r="F242" s="4"/>
      <c r="G242" s="4"/>
      <c r="H242" s="4">
        <v>13800</v>
      </c>
      <c r="I242" s="4"/>
      <c r="J242" s="4">
        <v>68815</v>
      </c>
      <c r="K242" s="4">
        <v>485567</v>
      </c>
      <c r="L242" s="4"/>
      <c r="M242" s="4">
        <v>123</v>
      </c>
      <c r="N242" s="4">
        <v>5800</v>
      </c>
      <c r="O242" s="4">
        <v>3701</v>
      </c>
      <c r="P242" s="4">
        <v>200</v>
      </c>
      <c r="Q242" s="4">
        <v>0</v>
      </c>
      <c r="R242" s="4"/>
      <c r="S242" s="4"/>
      <c r="T242" s="4"/>
      <c r="U242" s="4"/>
      <c r="V242" s="4">
        <v>50</v>
      </c>
    </row>
    <row r="243" spans="1:22" ht="16.5" customHeight="1" x14ac:dyDescent="0.25">
      <c r="A243" s="3" t="s">
        <v>84</v>
      </c>
      <c r="B243" s="14" t="s">
        <v>1695</v>
      </c>
      <c r="C243" s="1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>
        <v>7625</v>
      </c>
      <c r="T243" s="4">
        <v>44534</v>
      </c>
      <c r="U243" s="4">
        <v>25854</v>
      </c>
      <c r="V243" s="4">
        <v>290</v>
      </c>
    </row>
    <row r="244" spans="1:22" ht="16.5" customHeight="1" x14ac:dyDescent="0.25">
      <c r="A244" s="3" t="s">
        <v>84</v>
      </c>
      <c r="B244" s="14" t="s">
        <v>35</v>
      </c>
      <c r="C244" s="14"/>
      <c r="D244" s="4"/>
      <c r="E244" s="4"/>
      <c r="F244" s="4"/>
      <c r="G244" s="4"/>
      <c r="H244" s="4"/>
      <c r="I244" s="4"/>
      <c r="J244" s="4"/>
      <c r="K244" s="4"/>
      <c r="L244" s="4"/>
      <c r="M244" s="4">
        <v>125316</v>
      </c>
      <c r="N244" s="4">
        <v>3080</v>
      </c>
      <c r="O244" s="4"/>
      <c r="P244" s="4"/>
      <c r="Q244" s="4">
        <v>0</v>
      </c>
      <c r="R244" s="4"/>
      <c r="S244" s="4"/>
      <c r="T244" s="4"/>
      <c r="U244" s="4"/>
      <c r="V244" s="4"/>
    </row>
    <row r="245" spans="1:22" ht="16.5" customHeight="1" x14ac:dyDescent="0.25">
      <c r="A245" s="3" t="s">
        <v>84</v>
      </c>
      <c r="B245" s="14" t="s">
        <v>2156</v>
      </c>
      <c r="C245" s="1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>
        <v>100</v>
      </c>
    </row>
    <row r="246" spans="1:22" ht="16.5" customHeight="1" x14ac:dyDescent="0.25">
      <c r="A246" s="3" t="s">
        <v>84</v>
      </c>
      <c r="B246" s="14" t="s">
        <v>2157</v>
      </c>
      <c r="C246" s="1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>
        <v>2140</v>
      </c>
    </row>
    <row r="247" spans="1:22" ht="16.5" customHeight="1" x14ac:dyDescent="0.25">
      <c r="A247" s="3" t="s">
        <v>84</v>
      </c>
      <c r="B247" s="14" t="s">
        <v>1696</v>
      </c>
      <c r="C247" s="14"/>
      <c r="D247" s="4"/>
      <c r="E247" s="4"/>
      <c r="F247" s="4"/>
      <c r="G247" s="4"/>
      <c r="H247" s="4"/>
      <c r="I247" s="4"/>
      <c r="J247" s="4"/>
      <c r="K247" s="4"/>
      <c r="L247" s="4"/>
      <c r="M247" s="4">
        <v>5084</v>
      </c>
      <c r="N247" s="4">
        <v>3000</v>
      </c>
      <c r="O247" s="4"/>
      <c r="P247" s="4"/>
      <c r="Q247" s="4">
        <v>0</v>
      </c>
      <c r="R247" s="4"/>
      <c r="S247" s="4"/>
      <c r="T247" s="4"/>
      <c r="U247" s="4"/>
      <c r="V247" s="4"/>
    </row>
    <row r="248" spans="1:22" ht="16.5" customHeight="1" x14ac:dyDescent="0.25">
      <c r="A248" s="3" t="s">
        <v>84</v>
      </c>
      <c r="B248" s="14" t="s">
        <v>90</v>
      </c>
      <c r="C248" s="1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>
        <v>17300</v>
      </c>
      <c r="O248" s="4"/>
      <c r="P248" s="4">
        <v>138977</v>
      </c>
      <c r="Q248" s="4">
        <v>500</v>
      </c>
      <c r="R248" s="4"/>
      <c r="S248" s="4"/>
      <c r="T248" s="4"/>
      <c r="U248" s="4"/>
      <c r="V248" s="4"/>
    </row>
    <row r="249" spans="1:22" ht="16.5" customHeight="1" x14ac:dyDescent="0.25">
      <c r="A249" s="3" t="s">
        <v>84</v>
      </c>
      <c r="B249" s="14" t="s">
        <v>36</v>
      </c>
      <c r="C249" s="14"/>
      <c r="D249" s="4">
        <v>8010</v>
      </c>
      <c r="E249" s="4"/>
      <c r="F249" s="4"/>
      <c r="G249" s="4"/>
      <c r="H249" s="4">
        <v>500</v>
      </c>
      <c r="I249" s="4"/>
      <c r="J249" s="4">
        <v>5690</v>
      </c>
      <c r="K249" s="4">
        <v>5700</v>
      </c>
      <c r="L249" s="4">
        <v>1074</v>
      </c>
      <c r="M249" s="4">
        <v>622</v>
      </c>
      <c r="N249" s="4"/>
      <c r="O249" s="4"/>
      <c r="P249" s="4"/>
      <c r="Q249" s="4">
        <v>0</v>
      </c>
      <c r="R249" s="4"/>
      <c r="S249" s="4"/>
      <c r="T249" s="4"/>
      <c r="U249" s="4"/>
      <c r="V249" s="4"/>
    </row>
    <row r="250" spans="1:22" ht="16.5" customHeight="1" x14ac:dyDescent="0.25">
      <c r="A250" s="3" t="s">
        <v>84</v>
      </c>
      <c r="B250" s="14" t="s">
        <v>2158</v>
      </c>
      <c r="C250" s="1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>
        <v>500</v>
      </c>
    </row>
    <row r="251" spans="1:22" ht="16.5" customHeight="1" x14ac:dyDescent="0.25">
      <c r="A251" s="3" t="s">
        <v>84</v>
      </c>
      <c r="B251" s="14" t="s">
        <v>38</v>
      </c>
      <c r="C251" s="14"/>
      <c r="D251" s="4"/>
      <c r="E251" s="4"/>
      <c r="F251" s="4"/>
      <c r="G251" s="4"/>
      <c r="H251" s="4"/>
      <c r="I251" s="4"/>
      <c r="J251" s="4"/>
      <c r="K251" s="4">
        <v>10000</v>
      </c>
      <c r="L251" s="4">
        <v>12000</v>
      </c>
      <c r="M251" s="4">
        <v>121406</v>
      </c>
      <c r="N251" s="4">
        <v>72290</v>
      </c>
      <c r="O251" s="4">
        <v>61500</v>
      </c>
      <c r="P251" s="4"/>
      <c r="Q251" s="4">
        <v>138977</v>
      </c>
      <c r="R251" s="4">
        <v>72000</v>
      </c>
      <c r="S251" s="4">
        <v>28500</v>
      </c>
      <c r="T251" s="4">
        <v>8205</v>
      </c>
      <c r="U251" s="4">
        <v>12250</v>
      </c>
      <c r="V251" s="4"/>
    </row>
    <row r="252" spans="1:22" ht="16.5" customHeight="1" x14ac:dyDescent="0.25">
      <c r="A252" s="3" t="s">
        <v>84</v>
      </c>
      <c r="B252" s="14" t="s">
        <v>1088</v>
      </c>
      <c r="C252" s="1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>
        <v>100</v>
      </c>
      <c r="S252" s="4"/>
      <c r="T252" s="4"/>
      <c r="U252" s="4"/>
      <c r="V252" s="4">
        <v>77033</v>
      </c>
    </row>
    <row r="253" spans="1:22" ht="16.5" customHeight="1" x14ac:dyDescent="0.25">
      <c r="A253" s="3" t="s">
        <v>84</v>
      </c>
      <c r="B253" s="14" t="s">
        <v>37</v>
      </c>
      <c r="C253" s="14"/>
      <c r="D253" s="4">
        <v>250</v>
      </c>
      <c r="E253" s="4"/>
      <c r="F253" s="4"/>
      <c r="G253" s="4"/>
      <c r="H253" s="4">
        <v>1000</v>
      </c>
      <c r="I253" s="4"/>
      <c r="J253" s="4"/>
      <c r="K253" s="4"/>
      <c r="L253" s="4">
        <v>373</v>
      </c>
      <c r="M253" s="4">
        <v>432</v>
      </c>
      <c r="N253" s="4"/>
      <c r="O253" s="4"/>
      <c r="P253" s="4"/>
      <c r="Q253" s="4">
        <v>0</v>
      </c>
      <c r="R253" s="4"/>
      <c r="S253" s="4"/>
      <c r="T253" s="4"/>
      <c r="U253" s="4"/>
      <c r="V253" s="4"/>
    </row>
    <row r="254" spans="1:22" ht="16.5" customHeight="1" x14ac:dyDescent="0.25">
      <c r="A254" s="3" t="s">
        <v>84</v>
      </c>
      <c r="B254" s="14" t="s">
        <v>2159</v>
      </c>
      <c r="C254" s="1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>
        <v>4795</v>
      </c>
    </row>
    <row r="255" spans="1:22" ht="16.5" customHeight="1" x14ac:dyDescent="0.25">
      <c r="A255" s="3" t="s">
        <v>84</v>
      </c>
      <c r="B255" s="14" t="s">
        <v>1697</v>
      </c>
      <c r="C255" s="14"/>
      <c r="D255" s="4"/>
      <c r="E255" s="4"/>
      <c r="F255" s="4"/>
      <c r="G255" s="4"/>
      <c r="H255" s="4"/>
      <c r="I255" s="4"/>
      <c r="J255" s="4"/>
      <c r="K255" s="4"/>
      <c r="L255" s="4"/>
      <c r="M255" s="4">
        <v>50000</v>
      </c>
      <c r="N255" s="4">
        <v>16000</v>
      </c>
      <c r="O255" s="4"/>
      <c r="P255" s="4"/>
      <c r="Q255" s="4">
        <v>0</v>
      </c>
      <c r="R255" s="4"/>
      <c r="S255" s="4"/>
      <c r="T255" s="4"/>
      <c r="U255" s="4"/>
      <c r="V255" s="4"/>
    </row>
    <row r="256" spans="1:22" ht="16.5" customHeight="1" x14ac:dyDescent="0.25">
      <c r="A256" s="3" t="s">
        <v>84</v>
      </c>
      <c r="B256" s="14" t="s">
        <v>2160</v>
      </c>
      <c r="C256" s="1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>
        <v>125</v>
      </c>
    </row>
    <row r="257" spans="1:22" ht="16.5" customHeight="1" x14ac:dyDescent="0.25">
      <c r="A257" s="3" t="s">
        <v>84</v>
      </c>
      <c r="B257" s="14" t="s">
        <v>2161</v>
      </c>
      <c r="C257" s="1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>
        <v>130</v>
      </c>
    </row>
    <row r="258" spans="1:22" ht="16.5" customHeight="1" x14ac:dyDescent="0.25">
      <c r="A258" s="3" t="s">
        <v>84</v>
      </c>
      <c r="B258" s="14" t="s">
        <v>1260</v>
      </c>
      <c r="C258" s="1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>
        <v>79</v>
      </c>
      <c r="U258" s="4"/>
      <c r="V258" s="4"/>
    </row>
    <row r="259" spans="1:22" ht="16.5" customHeight="1" x14ac:dyDescent="0.25">
      <c r="A259" s="3" t="s">
        <v>84</v>
      </c>
      <c r="B259" s="14" t="s">
        <v>1698</v>
      </c>
      <c r="C259" s="14"/>
      <c r="D259" s="4"/>
      <c r="E259" s="4"/>
      <c r="F259" s="4"/>
      <c r="G259" s="4"/>
      <c r="H259" s="4"/>
      <c r="I259" s="4"/>
      <c r="J259" s="4"/>
      <c r="K259" s="4"/>
      <c r="L259" s="4"/>
      <c r="M259" s="4">
        <v>28</v>
      </c>
      <c r="N259" s="4">
        <v>23220</v>
      </c>
      <c r="O259" s="4"/>
      <c r="P259" s="4"/>
      <c r="Q259" s="4">
        <v>0</v>
      </c>
      <c r="R259" s="4"/>
      <c r="S259" s="4"/>
      <c r="T259" s="4"/>
      <c r="U259" s="4"/>
      <c r="V259" s="4"/>
    </row>
    <row r="260" spans="1:22" ht="16.5" customHeight="1" x14ac:dyDescent="0.25">
      <c r="A260" s="3" t="s">
        <v>84</v>
      </c>
      <c r="B260" s="14" t="s">
        <v>1261</v>
      </c>
      <c r="C260" s="1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>
        <v>1430</v>
      </c>
      <c r="T260" s="4">
        <v>5000</v>
      </c>
      <c r="U260" s="4"/>
      <c r="V260" s="4">
        <v>900</v>
      </c>
    </row>
    <row r="261" spans="1:22" ht="16.5" customHeight="1" x14ac:dyDescent="0.25">
      <c r="A261" s="3" t="s">
        <v>84</v>
      </c>
      <c r="B261" s="14" t="s">
        <v>1699</v>
      </c>
      <c r="C261" s="1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>
        <v>1380674</v>
      </c>
      <c r="O261" s="4"/>
      <c r="P261" s="4"/>
      <c r="Q261" s="4">
        <v>0</v>
      </c>
      <c r="R261" s="4">
        <v>750000</v>
      </c>
      <c r="S261" s="4">
        <v>1600000</v>
      </c>
      <c r="T261" s="4">
        <v>30000</v>
      </c>
      <c r="U261" s="4"/>
      <c r="V261" s="4">
        <v>1367856</v>
      </c>
    </row>
    <row r="262" spans="1:22" ht="16.5" customHeight="1" x14ac:dyDescent="0.25">
      <c r="A262" s="3" t="s">
        <v>84</v>
      </c>
      <c r="B262" s="12" t="s">
        <v>97</v>
      </c>
      <c r="C262" s="1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>
        <v>10493</v>
      </c>
      <c r="P262" s="4"/>
      <c r="Q262" s="4">
        <v>0</v>
      </c>
      <c r="R262" s="4"/>
      <c r="S262" s="4"/>
      <c r="T262" s="4"/>
      <c r="U262" s="4"/>
      <c r="V262" s="4"/>
    </row>
    <row r="263" spans="1:22" ht="16.5" customHeight="1" x14ac:dyDescent="0.25">
      <c r="A263" s="3" t="s">
        <v>84</v>
      </c>
      <c r="B263" s="14" t="s">
        <v>1700</v>
      </c>
      <c r="C263" s="1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>
        <v>5000</v>
      </c>
      <c r="O263" s="4"/>
      <c r="P263" s="4"/>
      <c r="Q263" s="4">
        <v>0</v>
      </c>
      <c r="R263" s="4"/>
      <c r="S263" s="4">
        <v>19112</v>
      </c>
      <c r="T263" s="4">
        <v>64000</v>
      </c>
      <c r="U263" s="4"/>
      <c r="V263" s="4">
        <v>31140</v>
      </c>
    </row>
    <row r="264" spans="1:22" ht="16.5" customHeight="1" x14ac:dyDescent="0.25">
      <c r="A264" s="3" t="s">
        <v>84</v>
      </c>
      <c r="B264" s="12" t="s">
        <v>2162</v>
      </c>
      <c r="C264" s="1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>
        <v>11299</v>
      </c>
    </row>
    <row r="265" spans="1:22" ht="16.5" customHeight="1" x14ac:dyDescent="0.25">
      <c r="A265" s="3" t="s">
        <v>84</v>
      </c>
      <c r="B265" s="14" t="s">
        <v>1262</v>
      </c>
      <c r="C265" s="1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>
        <v>3240</v>
      </c>
      <c r="U265" s="4"/>
      <c r="V265" s="4"/>
    </row>
    <row r="266" spans="1:22" ht="16.5" customHeight="1" x14ac:dyDescent="0.25">
      <c r="A266" s="3" t="s">
        <v>84</v>
      </c>
      <c r="B266" s="14" t="s">
        <v>40</v>
      </c>
      <c r="C266" s="14"/>
      <c r="D266" s="4"/>
      <c r="E266" s="4"/>
      <c r="F266" s="4"/>
      <c r="G266" s="4"/>
      <c r="H266" s="4">
        <v>15000</v>
      </c>
      <c r="I266" s="4">
        <v>10847</v>
      </c>
      <c r="J266" s="4">
        <v>43702</v>
      </c>
      <c r="K266" s="4"/>
      <c r="L266" s="4">
        <v>2298</v>
      </c>
      <c r="M266" s="4">
        <v>10000</v>
      </c>
      <c r="N266" s="4"/>
      <c r="O266" s="4"/>
      <c r="P266" s="4"/>
      <c r="Q266" s="4">
        <v>0</v>
      </c>
      <c r="R266" s="4"/>
      <c r="S266" s="4"/>
      <c r="T266" s="4"/>
      <c r="U266" s="4"/>
      <c r="V266" s="4"/>
    </row>
    <row r="267" spans="1:22" ht="16.5" customHeight="1" x14ac:dyDescent="0.25">
      <c r="A267" s="3" t="s">
        <v>84</v>
      </c>
      <c r="B267" s="14" t="s">
        <v>39</v>
      </c>
      <c r="C267" s="14"/>
      <c r="D267" s="4">
        <v>5750</v>
      </c>
      <c r="E267" s="4"/>
      <c r="F267" s="4"/>
      <c r="G267" s="4"/>
      <c r="H267" s="4">
        <v>11560</v>
      </c>
      <c r="I267" s="4">
        <v>6329</v>
      </c>
      <c r="J267" s="4">
        <v>2691</v>
      </c>
      <c r="K267" s="4">
        <v>200</v>
      </c>
      <c r="L267" s="4">
        <v>40764</v>
      </c>
      <c r="M267" s="4">
        <v>50002</v>
      </c>
      <c r="N267" s="4">
        <v>2300</v>
      </c>
      <c r="O267" s="4"/>
      <c r="P267" s="4"/>
      <c r="Q267" s="4">
        <v>0</v>
      </c>
      <c r="R267" s="4"/>
      <c r="S267" s="4"/>
      <c r="T267" s="4"/>
      <c r="U267" s="4"/>
      <c r="V267" s="4"/>
    </row>
    <row r="268" spans="1:22" ht="16.5" customHeight="1" x14ac:dyDescent="0.25">
      <c r="A268" s="3" t="s">
        <v>84</v>
      </c>
      <c r="B268" s="14" t="s">
        <v>1701</v>
      </c>
      <c r="C268" s="14"/>
      <c r="D268" s="4"/>
      <c r="E268" s="4"/>
      <c r="F268" s="4"/>
      <c r="G268" s="4"/>
      <c r="H268" s="4"/>
      <c r="I268" s="4"/>
      <c r="J268" s="4"/>
      <c r="K268" s="4"/>
      <c r="L268" s="4"/>
      <c r="M268" s="4">
        <v>50000</v>
      </c>
      <c r="N268" s="4">
        <v>14000</v>
      </c>
      <c r="O268" s="4"/>
      <c r="P268" s="4"/>
      <c r="Q268" s="4">
        <v>0</v>
      </c>
      <c r="R268" s="4"/>
      <c r="S268" s="4">
        <v>81730</v>
      </c>
      <c r="T268" s="4"/>
      <c r="U268" s="4"/>
      <c r="V268" s="4"/>
    </row>
    <row r="269" spans="1:22" ht="16.5" customHeight="1" x14ac:dyDescent="0.25">
      <c r="A269" s="3" t="s">
        <v>84</v>
      </c>
      <c r="B269" s="14" t="s">
        <v>1702</v>
      </c>
      <c r="C269" s="14"/>
      <c r="D269" s="4"/>
      <c r="E269" s="4"/>
      <c r="F269" s="4"/>
      <c r="G269" s="4"/>
      <c r="H269" s="4"/>
      <c r="I269" s="4"/>
      <c r="J269" s="4"/>
      <c r="K269" s="4"/>
      <c r="L269" s="4"/>
      <c r="M269" s="4">
        <v>2000</v>
      </c>
      <c r="N269" s="4">
        <v>300</v>
      </c>
      <c r="O269" s="4"/>
      <c r="P269" s="4"/>
      <c r="Q269" s="4">
        <v>0</v>
      </c>
      <c r="R269" s="4"/>
      <c r="S269" s="4"/>
      <c r="T269" s="4"/>
      <c r="U269" s="4"/>
      <c r="V269" s="4"/>
    </row>
    <row r="270" spans="1:22" ht="16.5" customHeight="1" x14ac:dyDescent="0.25">
      <c r="A270" s="3" t="s">
        <v>84</v>
      </c>
      <c r="B270" s="14" t="s">
        <v>41</v>
      </c>
      <c r="C270" s="14"/>
      <c r="D270" s="4">
        <v>4000</v>
      </c>
      <c r="E270" s="4">
        <v>3000</v>
      </c>
      <c r="F270" s="4"/>
      <c r="G270" s="4"/>
      <c r="H270" s="4">
        <v>3100</v>
      </c>
      <c r="I270" s="4">
        <v>1700</v>
      </c>
      <c r="J270" s="4">
        <v>3300</v>
      </c>
      <c r="K270" s="4"/>
      <c r="L270" s="4"/>
      <c r="M270" s="4"/>
      <c r="N270" s="4"/>
      <c r="O270" s="4"/>
      <c r="P270" s="4"/>
      <c r="Q270" s="4">
        <v>0</v>
      </c>
      <c r="R270" s="4"/>
      <c r="S270" s="4"/>
      <c r="T270" s="4"/>
      <c r="U270" s="4"/>
      <c r="V270" s="4"/>
    </row>
    <row r="271" spans="1:22" ht="16.5" customHeight="1" x14ac:dyDescent="0.25">
      <c r="A271" s="3" t="s">
        <v>84</v>
      </c>
      <c r="B271" s="14" t="s">
        <v>42</v>
      </c>
      <c r="C271" s="14"/>
      <c r="D271" s="4">
        <v>5000</v>
      </c>
      <c r="E271" s="4"/>
      <c r="F271" s="4"/>
      <c r="G271" s="4"/>
      <c r="H271" s="4">
        <v>5000</v>
      </c>
      <c r="I271" s="4">
        <v>35000</v>
      </c>
      <c r="J271" s="4">
        <v>19266</v>
      </c>
      <c r="K271" s="4">
        <v>322</v>
      </c>
      <c r="L271" s="4">
        <v>32294</v>
      </c>
      <c r="M271" s="4">
        <v>2900</v>
      </c>
      <c r="N271" s="4">
        <v>500</v>
      </c>
      <c r="O271" s="4"/>
      <c r="P271" s="4"/>
      <c r="Q271" s="4">
        <v>0</v>
      </c>
      <c r="R271" s="4"/>
      <c r="S271" s="4"/>
      <c r="T271" s="4"/>
      <c r="U271" s="4"/>
      <c r="V271" s="4"/>
    </row>
    <row r="272" spans="1:22" ht="16.5" customHeight="1" x14ac:dyDescent="0.25">
      <c r="A272" s="3" t="s">
        <v>84</v>
      </c>
      <c r="B272" s="14" t="s">
        <v>44</v>
      </c>
      <c r="C272" s="14"/>
      <c r="D272" s="4"/>
      <c r="E272" s="4"/>
      <c r="F272" s="4"/>
      <c r="G272" s="4">
        <v>10200</v>
      </c>
      <c r="H272" s="4">
        <v>149692</v>
      </c>
      <c r="I272" s="4">
        <v>116500</v>
      </c>
      <c r="J272" s="4">
        <v>215095</v>
      </c>
      <c r="K272" s="4">
        <v>68000</v>
      </c>
      <c r="L272" s="4">
        <v>149757</v>
      </c>
      <c r="M272" s="4">
        <v>562416</v>
      </c>
      <c r="N272" s="4">
        <v>388820</v>
      </c>
      <c r="O272" s="4">
        <v>153257</v>
      </c>
      <c r="P272" s="4">
        <v>189255</v>
      </c>
      <c r="Q272" s="4">
        <v>181413</v>
      </c>
      <c r="R272" s="4">
        <v>283008</v>
      </c>
      <c r="S272" s="4">
        <v>337001</v>
      </c>
      <c r="T272" s="4">
        <v>114820</v>
      </c>
      <c r="U272" s="4">
        <v>179907</v>
      </c>
      <c r="V272" s="4">
        <v>93679</v>
      </c>
    </row>
    <row r="273" spans="1:22" ht="16.5" customHeight="1" x14ac:dyDescent="0.25">
      <c r="A273" s="3" t="s">
        <v>84</v>
      </c>
      <c r="B273" s="14" t="s">
        <v>1263</v>
      </c>
      <c r="C273" s="1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>
        <v>99019</v>
      </c>
      <c r="T273" s="4">
        <v>43000</v>
      </c>
      <c r="U273" s="4"/>
      <c r="V273" s="4">
        <v>198432</v>
      </c>
    </row>
    <row r="274" spans="1:22" ht="16.5" customHeight="1" x14ac:dyDescent="0.25">
      <c r="A274" s="3" t="s">
        <v>84</v>
      </c>
      <c r="B274" s="14" t="s">
        <v>43</v>
      </c>
      <c r="C274" s="14"/>
      <c r="D274" s="4"/>
      <c r="E274" s="4"/>
      <c r="F274" s="4"/>
      <c r="G274" s="4"/>
      <c r="H274" s="4">
        <v>5000</v>
      </c>
      <c r="I274" s="4">
        <v>170</v>
      </c>
      <c r="J274" s="4">
        <v>13500</v>
      </c>
      <c r="K274" s="4">
        <v>1962</v>
      </c>
      <c r="L274" s="4"/>
      <c r="M274" s="4"/>
      <c r="N274" s="4"/>
      <c r="O274" s="4"/>
      <c r="P274" s="4"/>
      <c r="Q274" s="4">
        <v>0</v>
      </c>
      <c r="R274" s="4"/>
      <c r="S274" s="4"/>
      <c r="T274" s="4">
        <v>3000</v>
      </c>
      <c r="U274" s="4"/>
      <c r="V274" s="4"/>
    </row>
    <row r="275" spans="1:22" ht="16.5" customHeight="1" x14ac:dyDescent="0.25">
      <c r="A275" s="3" t="s">
        <v>84</v>
      </c>
      <c r="B275" s="14" t="s">
        <v>1703</v>
      </c>
      <c r="C275" s="1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>
        <v>113070</v>
      </c>
      <c r="T275" s="4">
        <v>496346</v>
      </c>
      <c r="U275" s="4"/>
      <c r="V275" s="4">
        <v>496763</v>
      </c>
    </row>
    <row r="276" spans="1:22" ht="16.5" customHeight="1" x14ac:dyDescent="0.25">
      <c r="A276" s="3" t="s">
        <v>84</v>
      </c>
      <c r="B276" s="14" t="s">
        <v>91</v>
      </c>
      <c r="C276" s="1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>
        <v>300</v>
      </c>
      <c r="O276" s="4"/>
      <c r="P276" s="4"/>
      <c r="Q276" s="4">
        <v>0</v>
      </c>
      <c r="R276" s="4"/>
      <c r="S276" s="4">
        <v>1830</v>
      </c>
      <c r="T276" s="4"/>
      <c r="U276" s="4"/>
      <c r="V276" s="4"/>
    </row>
    <row r="277" spans="1:22" ht="16.5" customHeight="1" x14ac:dyDescent="0.25">
      <c r="A277" s="3" t="s">
        <v>84</v>
      </c>
      <c r="B277" s="14" t="s">
        <v>1264</v>
      </c>
      <c r="C277" s="1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>
        <v>32114</v>
      </c>
      <c r="T277" s="4">
        <v>12000</v>
      </c>
      <c r="U277" s="4"/>
      <c r="V277" s="4">
        <v>1000</v>
      </c>
    </row>
    <row r="278" spans="1:22" ht="16.5" customHeight="1" x14ac:dyDescent="0.25">
      <c r="A278" s="3" t="s">
        <v>84</v>
      </c>
      <c r="B278" s="14" t="s">
        <v>2163</v>
      </c>
      <c r="C278" s="1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>
        <v>1095</v>
      </c>
    </row>
    <row r="279" spans="1:22" ht="16.5" customHeight="1" x14ac:dyDescent="0.25">
      <c r="A279" s="3" t="s">
        <v>84</v>
      </c>
      <c r="B279" s="14" t="s">
        <v>2164</v>
      </c>
      <c r="C279" s="1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>
        <v>504</v>
      </c>
    </row>
    <row r="280" spans="1:22" ht="16.5" customHeight="1" x14ac:dyDescent="0.25">
      <c r="A280" s="3" t="s">
        <v>84</v>
      </c>
      <c r="B280" s="14" t="s">
        <v>2165</v>
      </c>
      <c r="C280" s="1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>
        <v>2540</v>
      </c>
    </row>
    <row r="281" spans="1:22" ht="16.5" customHeight="1" x14ac:dyDescent="0.25">
      <c r="A281" s="3" t="s">
        <v>84</v>
      </c>
      <c r="B281" s="14" t="s">
        <v>2166</v>
      </c>
      <c r="C281" s="1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>
        <v>180</v>
      </c>
    </row>
    <row r="282" spans="1:22" ht="16.5" customHeight="1" x14ac:dyDescent="0.25">
      <c r="A282" s="3" t="s">
        <v>84</v>
      </c>
      <c r="B282" s="14" t="s">
        <v>2167</v>
      </c>
      <c r="C282" s="1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>
        <v>504</v>
      </c>
    </row>
    <row r="283" spans="1:22" ht="16.5" customHeight="1" x14ac:dyDescent="0.25">
      <c r="A283" s="3" t="s">
        <v>84</v>
      </c>
      <c r="B283" s="13" t="s">
        <v>1047</v>
      </c>
      <c r="C283" s="13"/>
      <c r="D283" s="4">
        <v>61460</v>
      </c>
      <c r="E283" s="4">
        <v>5000</v>
      </c>
      <c r="F283" s="4"/>
      <c r="G283" s="4"/>
      <c r="H283" s="4">
        <v>99180</v>
      </c>
      <c r="I283" s="4">
        <v>35000</v>
      </c>
      <c r="J283" s="4">
        <v>303366</v>
      </c>
      <c r="K283" s="4">
        <v>244784</v>
      </c>
      <c r="L283" s="4">
        <v>235545</v>
      </c>
      <c r="M283" s="4">
        <v>125658</v>
      </c>
      <c r="N283" s="4">
        <v>92684</v>
      </c>
      <c r="O283" s="4">
        <v>20000</v>
      </c>
      <c r="P283" s="4">
        <v>57142</v>
      </c>
      <c r="Q283" s="4">
        <v>50300</v>
      </c>
      <c r="R283" s="4">
        <v>153692</v>
      </c>
      <c r="S283" s="4">
        <v>11350</v>
      </c>
      <c r="T283" s="4">
        <v>21092</v>
      </c>
      <c r="U283" s="4">
        <v>34550</v>
      </c>
      <c r="V283" s="4">
        <v>1250</v>
      </c>
    </row>
    <row r="284" spans="1:22" ht="16.5" customHeight="1" x14ac:dyDescent="0.25">
      <c r="A284" s="3" t="s">
        <v>84</v>
      </c>
      <c r="B284" s="13" t="s">
        <v>1704</v>
      </c>
      <c r="C284" s="1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>
        <v>399130</v>
      </c>
      <c r="T284" s="4">
        <v>1125463</v>
      </c>
      <c r="U284" s="4">
        <v>276253</v>
      </c>
      <c r="V284" s="4">
        <v>93082</v>
      </c>
    </row>
    <row r="285" spans="1:22" ht="16.5" customHeight="1" x14ac:dyDescent="0.25">
      <c r="A285" s="3" t="s">
        <v>84</v>
      </c>
      <c r="B285" s="13" t="s">
        <v>45</v>
      </c>
      <c r="C285" s="13"/>
      <c r="D285" s="4">
        <v>10314</v>
      </c>
      <c r="E285" s="4"/>
      <c r="F285" s="4">
        <v>1600</v>
      </c>
      <c r="G285" s="4"/>
      <c r="H285" s="4"/>
      <c r="I285" s="4"/>
      <c r="J285" s="4">
        <v>29686</v>
      </c>
      <c r="K285" s="4">
        <v>5000</v>
      </c>
      <c r="L285" s="4">
        <v>53639</v>
      </c>
      <c r="M285" s="4">
        <v>800</v>
      </c>
      <c r="N285" s="4"/>
      <c r="O285" s="4"/>
      <c r="P285" s="4"/>
      <c r="Q285" s="4">
        <v>0</v>
      </c>
      <c r="R285" s="4"/>
      <c r="S285" s="4"/>
      <c r="T285" s="4"/>
      <c r="U285" s="4">
        <v>18000</v>
      </c>
      <c r="V285" s="4"/>
    </row>
    <row r="286" spans="1:22" ht="16.5" customHeight="1" x14ac:dyDescent="0.25">
      <c r="A286" s="3" t="s">
        <v>84</v>
      </c>
      <c r="B286" s="13" t="s">
        <v>2168</v>
      </c>
      <c r="C286" s="1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>
        <v>35996</v>
      </c>
    </row>
    <row r="287" spans="1:22" ht="16.5" customHeight="1" x14ac:dyDescent="0.25">
      <c r="A287" s="3" t="s">
        <v>84</v>
      </c>
      <c r="B287" s="13" t="s">
        <v>2169</v>
      </c>
      <c r="C287" s="1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>
        <v>460</v>
      </c>
    </row>
    <row r="288" spans="1:22" ht="16.5" customHeight="1" x14ac:dyDescent="0.25">
      <c r="A288" s="3" t="s">
        <v>84</v>
      </c>
      <c r="B288" s="13" t="s">
        <v>1705</v>
      </c>
      <c r="C288" s="1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>
        <v>432687</v>
      </c>
      <c r="T288" s="4">
        <v>470800</v>
      </c>
      <c r="U288" s="4"/>
      <c r="V288" s="4">
        <v>395069</v>
      </c>
    </row>
    <row r="289" spans="1:23" ht="16.5" customHeight="1" x14ac:dyDescent="0.25">
      <c r="A289" s="3" t="s">
        <v>84</v>
      </c>
      <c r="B289" s="13" t="s">
        <v>2170</v>
      </c>
      <c r="C289" s="1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>
        <v>63</v>
      </c>
    </row>
    <row r="290" spans="1:23" ht="16.5" customHeight="1" x14ac:dyDescent="0.25">
      <c r="A290" s="3" t="s">
        <v>84</v>
      </c>
      <c r="B290" s="13" t="s">
        <v>2171</v>
      </c>
      <c r="C290" s="1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>
        <v>27367</v>
      </c>
    </row>
    <row r="291" spans="1:23" ht="16.5" customHeight="1" x14ac:dyDescent="0.25">
      <c r="A291" s="3" t="s">
        <v>84</v>
      </c>
      <c r="B291" s="13" t="s">
        <v>1265</v>
      </c>
      <c r="C291" s="1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>
        <v>40046</v>
      </c>
      <c r="T291" s="4">
        <v>2600</v>
      </c>
      <c r="U291" s="4"/>
      <c r="V291" s="4">
        <v>1470</v>
      </c>
    </row>
    <row r="292" spans="1:23" ht="16.5" customHeight="1" x14ac:dyDescent="0.25">
      <c r="A292" s="3" t="s">
        <v>84</v>
      </c>
      <c r="B292" s="13" t="s">
        <v>2172</v>
      </c>
      <c r="C292" s="1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>
        <v>135</v>
      </c>
    </row>
    <row r="293" spans="1:23" ht="16.5" customHeight="1" x14ac:dyDescent="0.25">
      <c r="A293" s="3" t="s">
        <v>84</v>
      </c>
      <c r="B293" s="13" t="s">
        <v>2173</v>
      </c>
      <c r="C293" s="1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>
        <v>490</v>
      </c>
    </row>
    <row r="294" spans="1:23" ht="16.5" customHeight="1" x14ac:dyDescent="0.25">
      <c r="A294" s="3" t="s">
        <v>84</v>
      </c>
      <c r="B294" s="13" t="s">
        <v>2174</v>
      </c>
      <c r="C294" s="1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>
        <v>33625</v>
      </c>
    </row>
    <row r="295" spans="1:23" ht="16.5" customHeight="1" x14ac:dyDescent="0.25">
      <c r="A295" s="3" t="s">
        <v>84</v>
      </c>
      <c r="B295" s="13" t="s">
        <v>2175</v>
      </c>
      <c r="C295" s="1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>
        <v>2250</v>
      </c>
    </row>
    <row r="296" spans="1:23" ht="16.5" customHeight="1" x14ac:dyDescent="0.25">
      <c r="A296" s="17" t="s">
        <v>941</v>
      </c>
      <c r="B296" s="17" t="s">
        <v>941</v>
      </c>
      <c r="C296" s="17"/>
      <c r="D296" s="18">
        <f t="shared" ref="D296:U296" si="1">SUM(D85:D295)</f>
        <v>1585140</v>
      </c>
      <c r="E296" s="18">
        <f t="shared" si="1"/>
        <v>933612</v>
      </c>
      <c r="F296" s="18">
        <f t="shared" si="1"/>
        <v>1271627</v>
      </c>
      <c r="G296" s="18">
        <f t="shared" si="1"/>
        <v>864400</v>
      </c>
      <c r="H296" s="18">
        <f t="shared" si="1"/>
        <v>6792698</v>
      </c>
      <c r="I296" s="18">
        <f t="shared" si="1"/>
        <v>6898599</v>
      </c>
      <c r="J296" s="18">
        <f t="shared" si="1"/>
        <v>16027984</v>
      </c>
      <c r="K296" s="18">
        <f t="shared" si="1"/>
        <v>7364747</v>
      </c>
      <c r="L296" s="18">
        <f t="shared" si="1"/>
        <v>11845573</v>
      </c>
      <c r="M296" s="18">
        <f t="shared" si="1"/>
        <v>10652217</v>
      </c>
      <c r="N296" s="18">
        <f t="shared" si="1"/>
        <v>6950474</v>
      </c>
      <c r="O296" s="18">
        <f t="shared" si="1"/>
        <v>1998072</v>
      </c>
      <c r="P296" s="18">
        <f t="shared" si="1"/>
        <v>1774488</v>
      </c>
      <c r="Q296" s="18">
        <f t="shared" si="1"/>
        <v>1908498</v>
      </c>
      <c r="R296" s="18">
        <f t="shared" si="1"/>
        <v>5797544</v>
      </c>
      <c r="S296" s="18">
        <f t="shared" si="1"/>
        <v>15687214</v>
      </c>
      <c r="T296" s="18">
        <f t="shared" si="1"/>
        <v>8780613</v>
      </c>
      <c r="U296" s="18">
        <f t="shared" si="1"/>
        <v>3691579</v>
      </c>
      <c r="V296" s="18">
        <f>SUM(V55:V295)</f>
        <v>13495516</v>
      </c>
      <c r="W296" s="15" t="s">
        <v>939</v>
      </c>
    </row>
    <row r="297" spans="1:23" s="10" customFormat="1" ht="16.5" customHeight="1" x14ac:dyDescent="0.25">
      <c r="A297" s="3" t="s">
        <v>98</v>
      </c>
      <c r="B297" s="12">
        <v>101</v>
      </c>
      <c r="C297" s="12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>
        <v>343</v>
      </c>
      <c r="U297" s="20"/>
      <c r="V297" s="20"/>
      <c r="W297" s="34"/>
    </row>
    <row r="298" spans="1:23" ht="16.5" customHeight="1" x14ac:dyDescent="0.25">
      <c r="A298" s="3" t="s">
        <v>98</v>
      </c>
      <c r="B298" s="12" t="s">
        <v>1089</v>
      </c>
      <c r="C298" s="12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>
        <v>3000</v>
      </c>
      <c r="S298" s="20">
        <v>3700</v>
      </c>
      <c r="T298" s="20">
        <v>1749</v>
      </c>
      <c r="U298" s="20">
        <v>683</v>
      </c>
      <c r="V298" s="20">
        <v>100</v>
      </c>
      <c r="W298" s="15"/>
    </row>
    <row r="299" spans="1:23" ht="16.5" customHeight="1" x14ac:dyDescent="0.25">
      <c r="A299" s="3" t="s">
        <v>98</v>
      </c>
      <c r="B299" s="12" t="s">
        <v>1090</v>
      </c>
      <c r="C299" s="12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>
        <v>4000</v>
      </c>
      <c r="S299" s="20">
        <v>4200</v>
      </c>
      <c r="T299" s="20">
        <v>2461</v>
      </c>
      <c r="U299" s="20">
        <v>4569</v>
      </c>
      <c r="V299" s="20">
        <v>730</v>
      </c>
      <c r="W299" s="15"/>
    </row>
    <row r="300" spans="1:23" ht="16.5" customHeight="1" x14ac:dyDescent="0.25">
      <c r="A300" s="3" t="s">
        <v>98</v>
      </c>
      <c r="B300" s="13" t="s">
        <v>54</v>
      </c>
      <c r="C300" s="13"/>
      <c r="D300" s="4">
        <v>175200</v>
      </c>
      <c r="E300" s="4">
        <v>150</v>
      </c>
      <c r="F300" s="4">
        <v>150</v>
      </c>
      <c r="G300" s="4">
        <v>200</v>
      </c>
      <c r="H300" s="4">
        <v>1050</v>
      </c>
      <c r="I300" s="4">
        <v>70000</v>
      </c>
      <c r="J300" s="4">
        <v>373000</v>
      </c>
      <c r="K300" s="4"/>
      <c r="L300" s="4">
        <v>338900</v>
      </c>
      <c r="M300" s="4">
        <v>76000</v>
      </c>
      <c r="N300" s="4">
        <v>224931</v>
      </c>
      <c r="O300" s="4">
        <v>641646</v>
      </c>
      <c r="P300" s="4">
        <v>99200</v>
      </c>
      <c r="Q300" s="4">
        <v>50168</v>
      </c>
      <c r="R300" s="4">
        <v>408930</v>
      </c>
      <c r="S300" s="4">
        <v>414492</v>
      </c>
      <c r="T300" s="4">
        <v>698134</v>
      </c>
      <c r="U300" s="4"/>
      <c r="V300" s="4">
        <v>563745</v>
      </c>
    </row>
    <row r="301" spans="1:23" ht="16.5" customHeight="1" x14ac:dyDescent="0.25">
      <c r="A301" s="3" t="s">
        <v>98</v>
      </c>
      <c r="B301" s="13" t="s">
        <v>1552</v>
      </c>
      <c r="C301" s="1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>
        <v>459</v>
      </c>
      <c r="T301" s="4"/>
      <c r="U301" s="4">
        <v>630965</v>
      </c>
      <c r="V301" s="4">
        <v>1095</v>
      </c>
    </row>
    <row r="302" spans="1:23" ht="16.5" customHeight="1" x14ac:dyDescent="0.25">
      <c r="A302" s="3" t="s">
        <v>98</v>
      </c>
      <c r="B302" s="13" t="s">
        <v>1266</v>
      </c>
      <c r="C302" s="1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>
        <v>6465</v>
      </c>
      <c r="T302" s="4">
        <v>2713</v>
      </c>
      <c r="U302" s="4">
        <v>4550</v>
      </c>
      <c r="V302" s="4">
        <v>365</v>
      </c>
    </row>
    <row r="303" spans="1:23" ht="16.5" customHeight="1" x14ac:dyDescent="0.25">
      <c r="A303" s="3" t="s">
        <v>98</v>
      </c>
      <c r="B303" s="13" t="s">
        <v>1919</v>
      </c>
      <c r="C303" s="13"/>
      <c r="D303" s="4">
        <v>500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>
        <v>7359</v>
      </c>
      <c r="P303" s="4"/>
      <c r="Q303" s="4">
        <v>0</v>
      </c>
      <c r="R303" s="4"/>
      <c r="S303" s="4"/>
      <c r="T303" s="4">
        <v>829</v>
      </c>
      <c r="U303" s="4">
        <v>4474</v>
      </c>
      <c r="V303" s="4">
        <v>6702</v>
      </c>
    </row>
    <row r="304" spans="1:23" ht="16.5" customHeight="1" x14ac:dyDescent="0.25">
      <c r="A304" s="3" t="s">
        <v>98</v>
      </c>
      <c r="B304" s="13" t="s">
        <v>1267</v>
      </c>
      <c r="C304" s="1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>
        <v>474</v>
      </c>
      <c r="U304" s="4">
        <v>510</v>
      </c>
      <c r="V304" s="4"/>
    </row>
    <row r="305" spans="1:22" ht="16.5" customHeight="1" x14ac:dyDescent="0.25">
      <c r="A305" s="3" t="s">
        <v>98</v>
      </c>
      <c r="B305" s="13" t="s">
        <v>99</v>
      </c>
      <c r="C305" s="1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>
        <v>200</v>
      </c>
      <c r="O305" s="4"/>
      <c r="P305" s="4">
        <v>56</v>
      </c>
      <c r="Q305" s="4">
        <v>0</v>
      </c>
      <c r="R305" s="4"/>
      <c r="S305" s="4"/>
      <c r="T305" s="4">
        <v>286</v>
      </c>
      <c r="U305" s="4">
        <v>689</v>
      </c>
      <c r="V305" s="4">
        <v>60</v>
      </c>
    </row>
    <row r="306" spans="1:22" ht="16.5" customHeight="1" x14ac:dyDescent="0.25">
      <c r="A306" s="3" t="s">
        <v>98</v>
      </c>
      <c r="B306" s="13" t="s">
        <v>1268</v>
      </c>
      <c r="C306" s="1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>
        <v>619</v>
      </c>
      <c r="U306" s="4"/>
      <c r="V306" s="4"/>
    </row>
    <row r="307" spans="1:22" ht="16.5" customHeight="1" x14ac:dyDescent="0.25">
      <c r="A307" s="3" t="s">
        <v>98</v>
      </c>
      <c r="B307" s="13" t="s">
        <v>55</v>
      </c>
      <c r="C307" s="1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>
        <v>3126</v>
      </c>
      <c r="O307" s="4">
        <v>4238</v>
      </c>
      <c r="P307" s="4"/>
      <c r="Q307" s="4">
        <v>0</v>
      </c>
      <c r="R307" s="4"/>
      <c r="S307" s="4"/>
      <c r="T307" s="4">
        <v>402</v>
      </c>
      <c r="U307" s="4"/>
      <c r="V307" s="4"/>
    </row>
    <row r="308" spans="1:22" ht="16.5" customHeight="1" x14ac:dyDescent="0.25">
      <c r="A308" s="3" t="s">
        <v>98</v>
      </c>
      <c r="B308" s="13" t="s">
        <v>1247</v>
      </c>
      <c r="C308" s="1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>
        <v>7113</v>
      </c>
      <c r="T308" s="4"/>
      <c r="U308" s="4"/>
      <c r="V308" s="4"/>
    </row>
    <row r="309" spans="1:22" ht="16.5" customHeight="1" x14ac:dyDescent="0.25">
      <c r="A309" s="3" t="s">
        <v>98</v>
      </c>
      <c r="B309" s="13" t="s">
        <v>100</v>
      </c>
      <c r="C309" s="13"/>
      <c r="D309" s="4">
        <v>400</v>
      </c>
      <c r="E309" s="4"/>
      <c r="F309" s="4"/>
      <c r="G309" s="4"/>
      <c r="H309" s="4"/>
      <c r="I309" s="4"/>
      <c r="J309" s="4"/>
      <c r="K309" s="4">
        <v>4500</v>
      </c>
      <c r="L309" s="4"/>
      <c r="M309" s="4">
        <v>40</v>
      </c>
      <c r="N309" s="4">
        <v>1000</v>
      </c>
      <c r="O309" s="4"/>
      <c r="P309" s="4"/>
      <c r="Q309" s="4">
        <v>0</v>
      </c>
      <c r="R309" s="4"/>
      <c r="S309" s="4"/>
      <c r="T309" s="4"/>
      <c r="U309" s="4"/>
      <c r="V309" s="4"/>
    </row>
    <row r="310" spans="1:22" ht="16.5" customHeight="1" x14ac:dyDescent="0.25">
      <c r="A310" s="3" t="s">
        <v>98</v>
      </c>
      <c r="B310" s="14" t="s">
        <v>56</v>
      </c>
      <c r="C310" s="1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>
        <v>3512</v>
      </c>
      <c r="P310" s="4"/>
      <c r="Q310" s="4">
        <v>0</v>
      </c>
      <c r="R310" s="4"/>
      <c r="S310" s="4"/>
      <c r="T310" s="4">
        <v>517</v>
      </c>
      <c r="U310" s="4"/>
      <c r="V310" s="4"/>
    </row>
    <row r="311" spans="1:22" ht="16.5" customHeight="1" x14ac:dyDescent="0.25">
      <c r="A311" s="3" t="s">
        <v>98</v>
      </c>
      <c r="B311" s="14" t="s">
        <v>57</v>
      </c>
      <c r="C311" s="14"/>
      <c r="D311" s="4">
        <v>100</v>
      </c>
      <c r="E311" s="4">
        <v>100</v>
      </c>
      <c r="F311" s="4">
        <v>100</v>
      </c>
      <c r="G311" s="4">
        <v>100</v>
      </c>
      <c r="H311" s="4">
        <v>100</v>
      </c>
      <c r="I311" s="4"/>
      <c r="J311" s="4"/>
      <c r="K311" s="4"/>
      <c r="L311" s="4">
        <v>700</v>
      </c>
      <c r="M311" s="4"/>
      <c r="N311" s="4"/>
      <c r="O311" s="4">
        <v>3356</v>
      </c>
      <c r="P311" s="4">
        <v>2000</v>
      </c>
      <c r="Q311" s="4">
        <v>0</v>
      </c>
      <c r="R311" s="4">
        <v>1300</v>
      </c>
      <c r="S311" s="4">
        <v>1400</v>
      </c>
      <c r="T311" s="4">
        <v>1980</v>
      </c>
      <c r="U311" s="4">
        <v>327</v>
      </c>
      <c r="V311" s="4">
        <v>1465</v>
      </c>
    </row>
    <row r="312" spans="1:22" ht="16.5" customHeight="1" x14ac:dyDescent="0.25">
      <c r="A312" s="3" t="s">
        <v>98</v>
      </c>
      <c r="B312" s="14" t="s">
        <v>1706</v>
      </c>
      <c r="C312" s="1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>
        <v>980</v>
      </c>
      <c r="S312" s="4">
        <v>63131</v>
      </c>
      <c r="T312" s="4">
        <v>65843</v>
      </c>
      <c r="U312" s="4">
        <v>44516</v>
      </c>
      <c r="V312" s="4"/>
    </row>
    <row r="313" spans="1:22" ht="16.5" customHeight="1" x14ac:dyDescent="0.25">
      <c r="A313" s="3" t="s">
        <v>98</v>
      </c>
      <c r="B313" s="14" t="s">
        <v>1641</v>
      </c>
      <c r="C313" s="1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>
        <v>2028</v>
      </c>
      <c r="T313" s="4">
        <v>423</v>
      </c>
      <c r="U313" s="4">
        <v>5918</v>
      </c>
      <c r="V313" s="4"/>
    </row>
    <row r="314" spans="1:22" ht="16.5" customHeight="1" x14ac:dyDescent="0.25">
      <c r="A314" s="3" t="s">
        <v>98</v>
      </c>
      <c r="B314" s="14" t="s">
        <v>1269</v>
      </c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>
        <v>1524</v>
      </c>
      <c r="U314" s="4">
        <v>2352</v>
      </c>
      <c r="V314" s="4"/>
    </row>
    <row r="315" spans="1:22" ht="16.5" customHeight="1" x14ac:dyDescent="0.25">
      <c r="A315" s="3" t="s">
        <v>98</v>
      </c>
      <c r="B315" s="14" t="s">
        <v>101</v>
      </c>
      <c r="C315" s="1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>
        <v>5699</v>
      </c>
      <c r="O315" s="4"/>
      <c r="P315" s="4"/>
      <c r="Q315" s="4">
        <v>0</v>
      </c>
      <c r="R315" s="4">
        <v>25195</v>
      </c>
      <c r="S315" s="4">
        <v>37297</v>
      </c>
      <c r="T315" s="4">
        <v>73913</v>
      </c>
      <c r="U315" s="4">
        <v>7049</v>
      </c>
      <c r="V315" s="4"/>
    </row>
    <row r="316" spans="1:22" ht="16.5" customHeight="1" x14ac:dyDescent="0.25">
      <c r="A316" s="3" t="s">
        <v>98</v>
      </c>
      <c r="B316" s="14" t="s">
        <v>1920</v>
      </c>
      <c r="C316" s="1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>
        <v>13213</v>
      </c>
      <c r="O316" s="4"/>
      <c r="P316" s="4"/>
      <c r="Q316" s="4">
        <v>0</v>
      </c>
      <c r="R316" s="4">
        <v>1885</v>
      </c>
      <c r="S316" s="4">
        <v>2342</v>
      </c>
      <c r="T316" s="4">
        <v>8646</v>
      </c>
      <c r="U316" s="4">
        <v>844</v>
      </c>
      <c r="V316" s="4"/>
    </row>
    <row r="317" spans="1:22" ht="16.5" customHeight="1" x14ac:dyDescent="0.25">
      <c r="A317" s="3" t="s">
        <v>98</v>
      </c>
      <c r="B317" s="13" t="s">
        <v>1707</v>
      </c>
      <c r="C317" s="1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>
        <v>6880</v>
      </c>
      <c r="T317" s="4">
        <v>22032</v>
      </c>
      <c r="U317" s="4">
        <v>10997</v>
      </c>
      <c r="V317" s="4"/>
    </row>
    <row r="318" spans="1:22" ht="16.5" customHeight="1" x14ac:dyDescent="0.25">
      <c r="A318" s="3" t="s">
        <v>98</v>
      </c>
      <c r="B318" s="13" t="s">
        <v>102</v>
      </c>
      <c r="C318" s="1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>
        <v>50</v>
      </c>
      <c r="O318" s="4"/>
      <c r="P318" s="4">
        <v>370</v>
      </c>
      <c r="Q318" s="4">
        <v>0</v>
      </c>
      <c r="R318" s="4"/>
      <c r="S318" s="4"/>
      <c r="T318" s="4">
        <v>1747</v>
      </c>
      <c r="U318" s="4">
        <v>1179</v>
      </c>
      <c r="V318" s="4">
        <v>1530</v>
      </c>
    </row>
    <row r="319" spans="1:22" ht="16.5" customHeight="1" x14ac:dyDescent="0.25">
      <c r="A319" s="3" t="s">
        <v>98</v>
      </c>
      <c r="B319" s="13" t="s">
        <v>103</v>
      </c>
      <c r="C319" s="1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>
        <v>13340</v>
      </c>
      <c r="O319" s="4"/>
      <c r="P319" s="4"/>
      <c r="Q319" s="4">
        <v>0</v>
      </c>
      <c r="R319" s="4">
        <v>232</v>
      </c>
      <c r="S319" s="4">
        <v>1410</v>
      </c>
      <c r="T319" s="4">
        <v>4142</v>
      </c>
      <c r="U319" s="4">
        <v>1691</v>
      </c>
      <c r="V319" s="4"/>
    </row>
    <row r="320" spans="1:22" ht="16.5" customHeight="1" x14ac:dyDescent="0.25">
      <c r="A320" s="3" t="s">
        <v>98</v>
      </c>
      <c r="B320" s="13" t="s">
        <v>1091</v>
      </c>
      <c r="C320" s="1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>
        <v>254929</v>
      </c>
      <c r="S320" s="4">
        <v>425540</v>
      </c>
      <c r="T320" s="4">
        <v>857590</v>
      </c>
      <c r="U320" s="4">
        <v>1240000</v>
      </c>
      <c r="V320" s="4"/>
    </row>
    <row r="321" spans="1:22" ht="16.5" customHeight="1" x14ac:dyDescent="0.25">
      <c r="A321" s="3" t="s">
        <v>98</v>
      </c>
      <c r="B321" s="13" t="s">
        <v>104</v>
      </c>
      <c r="C321" s="13"/>
      <c r="D321" s="4"/>
      <c r="E321" s="4"/>
      <c r="F321" s="4"/>
      <c r="G321" s="4"/>
      <c r="H321" s="4"/>
      <c r="I321" s="4"/>
      <c r="J321" s="4">
        <v>1500</v>
      </c>
      <c r="K321" s="4"/>
      <c r="L321" s="4"/>
      <c r="M321" s="4">
        <v>4000</v>
      </c>
      <c r="N321" s="4">
        <v>4000</v>
      </c>
      <c r="O321" s="4"/>
      <c r="P321" s="4"/>
      <c r="Q321" s="4">
        <v>0</v>
      </c>
      <c r="R321" s="4"/>
      <c r="S321" s="4"/>
      <c r="T321" s="4"/>
      <c r="U321" s="4"/>
      <c r="V321" s="4"/>
    </row>
    <row r="322" spans="1:22" ht="16.5" customHeight="1" x14ac:dyDescent="0.25">
      <c r="A322" s="3" t="s">
        <v>98</v>
      </c>
      <c r="B322" s="14" t="s">
        <v>58</v>
      </c>
      <c r="C322" s="1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>
        <v>6000</v>
      </c>
      <c r="P322" s="4"/>
      <c r="Q322" s="4">
        <v>0</v>
      </c>
      <c r="R322" s="4">
        <v>2000</v>
      </c>
      <c r="S322" s="4">
        <v>2884</v>
      </c>
      <c r="T322" s="4">
        <v>396</v>
      </c>
      <c r="U322" s="4">
        <v>3000</v>
      </c>
      <c r="V322" s="4">
        <v>446</v>
      </c>
    </row>
    <row r="323" spans="1:22" ht="16.5" customHeight="1" x14ac:dyDescent="0.25">
      <c r="A323" s="3" t="s">
        <v>98</v>
      </c>
      <c r="B323" s="14" t="s">
        <v>105</v>
      </c>
      <c r="C323" s="1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>
        <v>18086</v>
      </c>
      <c r="O323" s="4">
        <v>6622</v>
      </c>
      <c r="P323" s="4"/>
      <c r="Q323" s="4">
        <v>0</v>
      </c>
      <c r="R323" s="4"/>
      <c r="S323" s="4"/>
      <c r="T323" s="4">
        <v>671</v>
      </c>
      <c r="U323" s="4">
        <v>300</v>
      </c>
      <c r="V323" s="4"/>
    </row>
    <row r="324" spans="1:22" ht="16.5" customHeight="1" x14ac:dyDescent="0.25">
      <c r="A324" s="3" t="s">
        <v>98</v>
      </c>
      <c r="B324" s="14" t="s">
        <v>1708</v>
      </c>
      <c r="C324" s="1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>
        <v>14450</v>
      </c>
      <c r="O324" s="4"/>
      <c r="P324" s="4"/>
      <c r="Q324" s="4">
        <v>0</v>
      </c>
      <c r="R324" s="4">
        <v>22101</v>
      </c>
      <c r="S324" s="4">
        <v>32665</v>
      </c>
      <c r="T324" s="4">
        <v>79065</v>
      </c>
      <c r="U324" s="4">
        <v>38793</v>
      </c>
      <c r="V324" s="4"/>
    </row>
    <row r="325" spans="1:22" ht="16.5" customHeight="1" x14ac:dyDescent="0.25">
      <c r="A325" s="3" t="s">
        <v>98</v>
      </c>
      <c r="B325" s="14" t="s">
        <v>106</v>
      </c>
      <c r="C325" s="1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>
        <v>1200</v>
      </c>
      <c r="O325" s="4"/>
      <c r="P325" s="4"/>
      <c r="Q325" s="4">
        <v>0</v>
      </c>
      <c r="R325" s="4"/>
      <c r="S325" s="4"/>
      <c r="T325" s="4"/>
      <c r="U325" s="4"/>
      <c r="V325" s="4"/>
    </row>
    <row r="326" spans="1:22" ht="16.5" customHeight="1" x14ac:dyDescent="0.25">
      <c r="A326" s="3" t="s">
        <v>98</v>
      </c>
      <c r="B326" s="14" t="s">
        <v>1092</v>
      </c>
      <c r="C326" s="1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>
        <v>35000</v>
      </c>
      <c r="S326" s="4">
        <v>35000</v>
      </c>
      <c r="T326" s="4">
        <v>20682</v>
      </c>
      <c r="U326" s="4">
        <v>40000</v>
      </c>
      <c r="V326" s="4">
        <v>60000</v>
      </c>
    </row>
    <row r="327" spans="1:22" ht="16.5" customHeight="1" x14ac:dyDescent="0.25">
      <c r="A327" s="3" t="s">
        <v>98</v>
      </c>
      <c r="B327" s="14" t="s">
        <v>1270</v>
      </c>
      <c r="C327" s="1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>
        <v>1000</v>
      </c>
      <c r="U327" s="4"/>
      <c r="V327" s="4"/>
    </row>
    <row r="328" spans="1:22" ht="16.5" customHeight="1" x14ac:dyDescent="0.25">
      <c r="A328" s="3" t="s">
        <v>98</v>
      </c>
      <c r="B328" s="14" t="s">
        <v>1271</v>
      </c>
      <c r="C328" s="1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>
        <v>580</v>
      </c>
      <c r="U328" s="4">
        <v>3693</v>
      </c>
      <c r="V328" s="4"/>
    </row>
    <row r="329" spans="1:22" ht="16.5" customHeight="1" x14ac:dyDescent="0.25">
      <c r="A329" s="3" t="s">
        <v>98</v>
      </c>
      <c r="B329" s="14" t="s">
        <v>1093</v>
      </c>
      <c r="C329" s="1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>
        <v>3000</v>
      </c>
      <c r="S329" s="4">
        <v>3000</v>
      </c>
      <c r="T329" s="4"/>
      <c r="U329" s="4"/>
      <c r="V329" s="4"/>
    </row>
    <row r="330" spans="1:22" ht="16.5" customHeight="1" x14ac:dyDescent="0.25">
      <c r="A330" s="3" t="s">
        <v>98</v>
      </c>
      <c r="B330" s="14" t="s">
        <v>59</v>
      </c>
      <c r="C330" s="14"/>
      <c r="D330" s="4">
        <v>1250</v>
      </c>
      <c r="E330" s="4"/>
      <c r="F330" s="4"/>
      <c r="G330" s="4"/>
      <c r="H330" s="4"/>
      <c r="I330" s="4"/>
      <c r="J330" s="4"/>
      <c r="K330" s="4"/>
      <c r="L330" s="4"/>
      <c r="M330" s="4"/>
      <c r="N330" s="4">
        <v>6636</v>
      </c>
      <c r="O330" s="4">
        <v>10116</v>
      </c>
      <c r="P330" s="4"/>
      <c r="Q330" s="4">
        <v>0</v>
      </c>
      <c r="R330" s="4"/>
      <c r="S330" s="4">
        <v>345</v>
      </c>
      <c r="T330" s="4">
        <v>1624</v>
      </c>
      <c r="U330" s="4">
        <v>261</v>
      </c>
      <c r="V330" s="4">
        <v>261</v>
      </c>
    </row>
    <row r="331" spans="1:22" ht="16.5" customHeight="1" x14ac:dyDescent="0.25">
      <c r="A331" s="3" t="s">
        <v>98</v>
      </c>
      <c r="B331" s="14" t="s">
        <v>60</v>
      </c>
      <c r="C331" s="1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>
        <v>1200</v>
      </c>
      <c r="O331" s="4">
        <v>703</v>
      </c>
      <c r="P331" s="4">
        <v>596</v>
      </c>
      <c r="Q331" s="4">
        <v>0</v>
      </c>
      <c r="R331" s="4">
        <v>3000</v>
      </c>
      <c r="S331" s="4">
        <v>3000</v>
      </c>
      <c r="T331" s="4">
        <v>572</v>
      </c>
      <c r="U331" s="4"/>
      <c r="V331" s="4">
        <v>470</v>
      </c>
    </row>
    <row r="332" spans="1:22" ht="16.5" customHeight="1" x14ac:dyDescent="0.25">
      <c r="A332" s="3" t="s">
        <v>98</v>
      </c>
      <c r="B332" s="14" t="s">
        <v>1272</v>
      </c>
      <c r="C332" s="1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>
        <v>1606</v>
      </c>
      <c r="U332" s="4"/>
      <c r="V332" s="4"/>
    </row>
    <row r="333" spans="1:22" ht="16.5" customHeight="1" x14ac:dyDescent="0.25">
      <c r="A333" s="3" t="s">
        <v>98</v>
      </c>
      <c r="B333" s="14" t="s">
        <v>1273</v>
      </c>
      <c r="C333" s="1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>
        <v>277</v>
      </c>
      <c r="U333" s="4">
        <v>471</v>
      </c>
      <c r="V333" s="4">
        <v>920</v>
      </c>
    </row>
    <row r="334" spans="1:22" ht="16.5" customHeight="1" x14ac:dyDescent="0.25">
      <c r="A334" s="3" t="s">
        <v>98</v>
      </c>
      <c r="B334" s="13" t="s">
        <v>107</v>
      </c>
      <c r="C334" s="1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v>7899</v>
      </c>
      <c r="O334" s="4">
        <v>30102</v>
      </c>
      <c r="P334" s="4"/>
      <c r="Q334" s="4">
        <v>0</v>
      </c>
      <c r="R334" s="4"/>
      <c r="S334" s="4"/>
      <c r="T334" s="4">
        <v>5966</v>
      </c>
      <c r="U334" s="4"/>
      <c r="V334" s="4"/>
    </row>
    <row r="335" spans="1:22" ht="16.5" customHeight="1" x14ac:dyDescent="0.25">
      <c r="A335" s="3" t="s">
        <v>98</v>
      </c>
      <c r="B335" s="13" t="s">
        <v>988</v>
      </c>
      <c r="C335" s="1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>
        <v>2000</v>
      </c>
      <c r="Q335" s="4">
        <v>0</v>
      </c>
      <c r="R335" s="4"/>
      <c r="S335" s="4"/>
      <c r="T335" s="4">
        <v>2291</v>
      </c>
      <c r="U335" s="4"/>
      <c r="V335" s="4"/>
    </row>
    <row r="336" spans="1:22" ht="16.5" customHeight="1" x14ac:dyDescent="0.25">
      <c r="A336" s="3" t="s">
        <v>98</v>
      </c>
      <c r="B336" s="13" t="s">
        <v>108</v>
      </c>
      <c r="C336" s="1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>
        <v>6743</v>
      </c>
      <c r="O336" s="4"/>
      <c r="P336" s="4"/>
      <c r="Q336" s="4">
        <v>0</v>
      </c>
      <c r="R336" s="4"/>
      <c r="S336" s="4"/>
      <c r="T336" s="4"/>
      <c r="U336" s="4"/>
      <c r="V336" s="4"/>
    </row>
    <row r="337" spans="1:22" s="10" customFormat="1" ht="16.5" customHeight="1" x14ac:dyDescent="0.25">
      <c r="A337" s="12" t="s">
        <v>98</v>
      </c>
      <c r="B337" s="14" t="s">
        <v>10</v>
      </c>
      <c r="C337" s="14"/>
      <c r="D337" s="20">
        <v>5800</v>
      </c>
      <c r="E337" s="20">
        <v>200</v>
      </c>
      <c r="F337" s="20">
        <v>350</v>
      </c>
      <c r="G337" s="20">
        <v>300</v>
      </c>
      <c r="H337" s="20">
        <v>350</v>
      </c>
      <c r="I337" s="20"/>
      <c r="J337" s="20">
        <v>150000</v>
      </c>
      <c r="K337" s="20">
        <v>5036</v>
      </c>
      <c r="L337" s="20"/>
      <c r="M337" s="20">
        <v>360</v>
      </c>
      <c r="N337" s="20">
        <v>1731</v>
      </c>
      <c r="O337" s="20">
        <v>258421</v>
      </c>
      <c r="P337" s="20">
        <v>148880</v>
      </c>
      <c r="Q337" s="20">
        <v>478</v>
      </c>
      <c r="R337" s="20"/>
      <c r="S337" s="20"/>
      <c r="T337" s="20">
        <v>10000</v>
      </c>
      <c r="U337" s="20">
        <v>220</v>
      </c>
      <c r="V337" s="20"/>
    </row>
    <row r="338" spans="1:22" ht="16.5" customHeight="1" x14ac:dyDescent="0.25">
      <c r="A338" s="3" t="s">
        <v>98</v>
      </c>
      <c r="B338" s="13" t="s">
        <v>1094</v>
      </c>
      <c r="C338" s="1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>
        <v>36000</v>
      </c>
      <c r="S338" s="4">
        <v>244192</v>
      </c>
      <c r="T338" s="4">
        <v>199771</v>
      </c>
      <c r="U338" s="4">
        <v>291602</v>
      </c>
      <c r="V338" s="4">
        <v>248223</v>
      </c>
    </row>
    <row r="339" spans="1:22" ht="16.5" customHeight="1" x14ac:dyDescent="0.25">
      <c r="A339" s="3" t="s">
        <v>98</v>
      </c>
      <c r="B339" s="13" t="s">
        <v>1095</v>
      </c>
      <c r="C339" s="1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>
        <v>20000</v>
      </c>
      <c r="S339" s="4">
        <v>4500</v>
      </c>
      <c r="T339" s="4">
        <v>3000</v>
      </c>
      <c r="U339" s="4">
        <v>740</v>
      </c>
      <c r="V339" s="4"/>
    </row>
    <row r="340" spans="1:22" ht="16.5" customHeight="1" x14ac:dyDescent="0.25">
      <c r="A340" s="3" t="s">
        <v>98</v>
      </c>
      <c r="B340" s="13" t="s">
        <v>1096</v>
      </c>
      <c r="C340" s="1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>
        <v>23965</v>
      </c>
      <c r="S340" s="4">
        <v>2800</v>
      </c>
      <c r="T340" s="4">
        <v>5513</v>
      </c>
      <c r="U340" s="4">
        <v>1729</v>
      </c>
      <c r="V340" s="4"/>
    </row>
    <row r="341" spans="1:22" ht="16.5" customHeight="1" x14ac:dyDescent="0.25">
      <c r="A341" s="3" t="s">
        <v>98</v>
      </c>
      <c r="B341" s="13" t="s">
        <v>1097</v>
      </c>
      <c r="C341" s="1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>
        <v>7113</v>
      </c>
      <c r="S341" s="4"/>
      <c r="T341" s="4">
        <v>3820</v>
      </c>
      <c r="U341" s="4">
        <v>2332</v>
      </c>
      <c r="V341" s="4"/>
    </row>
    <row r="342" spans="1:22" ht="16.5" customHeight="1" x14ac:dyDescent="0.25">
      <c r="A342" s="3" t="s">
        <v>98</v>
      </c>
      <c r="B342" s="13" t="s">
        <v>1098</v>
      </c>
      <c r="C342" s="1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>
        <v>20000</v>
      </c>
      <c r="S342" s="4">
        <v>2500</v>
      </c>
      <c r="T342" s="4">
        <v>2000</v>
      </c>
      <c r="U342" s="4">
        <v>396</v>
      </c>
      <c r="V342" s="4"/>
    </row>
    <row r="343" spans="1:22" ht="16.5" customHeight="1" x14ac:dyDescent="0.25">
      <c r="A343" s="3" t="s">
        <v>98</v>
      </c>
      <c r="B343" s="13" t="s">
        <v>1274</v>
      </c>
      <c r="C343" s="1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>
        <v>200</v>
      </c>
      <c r="T343" s="4">
        <v>200</v>
      </c>
      <c r="U343" s="4">
        <v>50</v>
      </c>
      <c r="V343" s="4"/>
    </row>
    <row r="344" spans="1:22" ht="16.5" customHeight="1" x14ac:dyDescent="0.25">
      <c r="A344" s="3" t="s">
        <v>98</v>
      </c>
      <c r="B344" s="3" t="s">
        <v>61</v>
      </c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>
        <v>10250</v>
      </c>
      <c r="P344" s="4"/>
      <c r="Q344" s="4">
        <v>0</v>
      </c>
      <c r="R344" s="4"/>
      <c r="S344" s="4"/>
      <c r="T344" s="4"/>
      <c r="U344" s="4"/>
      <c r="V344" s="4"/>
    </row>
    <row r="345" spans="1:22" ht="16.5" customHeight="1" x14ac:dyDescent="0.25">
      <c r="A345" s="3" t="s">
        <v>98</v>
      </c>
      <c r="B345" s="12" t="s">
        <v>62</v>
      </c>
      <c r="C345" s="1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>
        <v>2628</v>
      </c>
      <c r="P345" s="4"/>
      <c r="Q345" s="4">
        <v>0</v>
      </c>
      <c r="R345" s="4"/>
      <c r="S345" s="4"/>
      <c r="T345" s="4">
        <v>499</v>
      </c>
      <c r="U345" s="4"/>
      <c r="V345" s="4"/>
    </row>
    <row r="346" spans="1:22" ht="15.75" customHeight="1" x14ac:dyDescent="0.25">
      <c r="A346" s="3" t="s">
        <v>98</v>
      </c>
      <c r="B346" s="14" t="s">
        <v>63</v>
      </c>
      <c r="C346" s="1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v>3182</v>
      </c>
      <c r="O346" s="4">
        <v>26170</v>
      </c>
      <c r="P346" s="4">
        <v>2148</v>
      </c>
      <c r="Q346" s="4">
        <v>2148</v>
      </c>
      <c r="R346" s="4">
        <v>2148</v>
      </c>
      <c r="S346" s="4">
        <v>948</v>
      </c>
      <c r="T346" s="4">
        <v>200</v>
      </c>
      <c r="U346" s="4"/>
      <c r="V346" s="4">
        <v>593</v>
      </c>
    </row>
    <row r="347" spans="1:22" ht="15.75" customHeight="1" x14ac:dyDescent="0.25">
      <c r="A347" s="3" t="s">
        <v>98</v>
      </c>
      <c r="B347" s="14" t="s">
        <v>1275</v>
      </c>
      <c r="C347" s="1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>
        <v>413</v>
      </c>
      <c r="U347" s="4"/>
      <c r="V347" s="4"/>
    </row>
    <row r="348" spans="1:22" ht="16.5" customHeight="1" x14ac:dyDescent="0.25">
      <c r="A348" s="3" t="s">
        <v>98</v>
      </c>
      <c r="B348" s="14" t="s">
        <v>1709</v>
      </c>
      <c r="C348" s="1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>
        <v>3975</v>
      </c>
      <c r="O348" s="4"/>
      <c r="P348" s="4"/>
      <c r="Q348" s="4">
        <v>0</v>
      </c>
      <c r="R348" s="4"/>
      <c r="S348" s="4"/>
      <c r="T348" s="4">
        <v>6090</v>
      </c>
      <c r="U348" s="4">
        <v>9368</v>
      </c>
      <c r="V348" s="4"/>
    </row>
    <row r="349" spans="1:22" ht="16.5" customHeight="1" x14ac:dyDescent="0.25">
      <c r="A349" s="3" t="s">
        <v>98</v>
      </c>
      <c r="B349" s="14" t="s">
        <v>64</v>
      </c>
      <c r="C349" s="1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>
        <v>6302</v>
      </c>
      <c r="O349" s="4">
        <v>4565</v>
      </c>
      <c r="P349" s="4"/>
      <c r="Q349" s="4">
        <v>0</v>
      </c>
      <c r="R349" s="4"/>
      <c r="S349" s="4"/>
      <c r="T349" s="4">
        <v>954</v>
      </c>
      <c r="U349" s="4"/>
      <c r="V349" s="4"/>
    </row>
    <row r="350" spans="1:22" ht="16.5" customHeight="1" x14ac:dyDescent="0.25">
      <c r="A350" s="3" t="s">
        <v>98</v>
      </c>
      <c r="B350" s="14" t="s">
        <v>65</v>
      </c>
      <c r="C350" s="1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>
        <v>4524</v>
      </c>
      <c r="O350" s="4">
        <v>9168</v>
      </c>
      <c r="P350" s="4"/>
      <c r="Q350" s="4">
        <v>0</v>
      </c>
      <c r="R350" s="4"/>
      <c r="S350" s="4"/>
      <c r="T350" s="4">
        <v>1402</v>
      </c>
      <c r="U350" s="4"/>
      <c r="V350" s="4"/>
    </row>
    <row r="351" spans="1:22" ht="16.5" customHeight="1" x14ac:dyDescent="0.25">
      <c r="A351" s="3" t="s">
        <v>98</v>
      </c>
      <c r="B351" s="14" t="s">
        <v>66</v>
      </c>
      <c r="C351" s="14"/>
      <c r="D351" s="4">
        <v>1250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>
        <v>10050</v>
      </c>
      <c r="P351" s="4"/>
      <c r="Q351" s="4">
        <v>0</v>
      </c>
      <c r="R351" s="4"/>
      <c r="S351" s="4"/>
      <c r="T351" s="4"/>
      <c r="U351" s="4"/>
      <c r="V351" s="4"/>
    </row>
    <row r="352" spans="1:22" ht="16.5" customHeight="1" x14ac:dyDescent="0.25">
      <c r="A352" s="3" t="s">
        <v>98</v>
      </c>
      <c r="B352" s="14" t="s">
        <v>111</v>
      </c>
      <c r="C352" s="14"/>
      <c r="D352" s="4">
        <v>1000</v>
      </c>
      <c r="E352" s="4"/>
      <c r="F352" s="4"/>
      <c r="G352" s="4"/>
      <c r="H352" s="4"/>
      <c r="I352" s="4"/>
      <c r="J352" s="4">
        <v>3000</v>
      </c>
      <c r="K352" s="4"/>
      <c r="L352" s="4"/>
      <c r="M352" s="4">
        <v>4000</v>
      </c>
      <c r="N352" s="4"/>
      <c r="O352" s="4">
        <v>2100</v>
      </c>
      <c r="P352" s="4"/>
      <c r="Q352" s="4">
        <v>0</v>
      </c>
      <c r="R352" s="4"/>
      <c r="S352" s="4"/>
      <c r="T352" s="4"/>
      <c r="U352" s="4"/>
      <c r="V352" s="4"/>
    </row>
    <row r="353" spans="1:23" ht="16.5" customHeight="1" x14ac:dyDescent="0.25">
      <c r="A353" s="3" t="s">
        <v>98</v>
      </c>
      <c r="B353" s="14" t="s">
        <v>1710</v>
      </c>
      <c r="C353" s="1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>
        <v>10122</v>
      </c>
      <c r="O353" s="4"/>
      <c r="P353" s="4"/>
      <c r="Q353" s="4">
        <v>0</v>
      </c>
      <c r="R353" s="4">
        <v>15088</v>
      </c>
      <c r="S353" s="4">
        <v>25591</v>
      </c>
      <c r="T353" s="4">
        <v>37218</v>
      </c>
      <c r="U353" s="4">
        <v>34232</v>
      </c>
      <c r="V353" s="4"/>
    </row>
    <row r="354" spans="1:23" ht="16.5" customHeight="1" x14ac:dyDescent="0.25">
      <c r="A354" s="3" t="s">
        <v>98</v>
      </c>
      <c r="B354" s="14" t="s">
        <v>109</v>
      </c>
      <c r="C354" s="14"/>
      <c r="D354" s="4">
        <v>15000</v>
      </c>
      <c r="E354" s="4"/>
      <c r="F354" s="4"/>
      <c r="G354" s="4"/>
      <c r="H354" s="4">
        <v>1000</v>
      </c>
      <c r="I354" s="4"/>
      <c r="J354" s="4">
        <v>2000</v>
      </c>
      <c r="K354" s="4"/>
      <c r="L354" s="4"/>
      <c r="M354" s="4"/>
      <c r="N354" s="4">
        <v>32135</v>
      </c>
      <c r="O354" s="4"/>
      <c r="P354" s="4"/>
      <c r="Q354" s="4"/>
      <c r="R354" s="4">
        <v>4223</v>
      </c>
      <c r="S354" s="4">
        <v>2223</v>
      </c>
      <c r="T354" s="4">
        <v>20567</v>
      </c>
      <c r="U354" s="4">
        <v>10440</v>
      </c>
      <c r="V354" s="4"/>
    </row>
    <row r="355" spans="1:23" ht="16.5" customHeight="1" x14ac:dyDescent="0.25">
      <c r="A355" s="3" t="s">
        <v>98</v>
      </c>
      <c r="B355" s="14" t="s">
        <v>1642</v>
      </c>
      <c r="C355" s="14"/>
      <c r="D355" s="4">
        <v>2270</v>
      </c>
      <c r="E355" s="4"/>
      <c r="F355" s="4"/>
      <c r="G355" s="4"/>
      <c r="H355" s="4">
        <v>1500</v>
      </c>
      <c r="I355" s="4"/>
      <c r="J355" s="4">
        <v>6000</v>
      </c>
      <c r="K355" s="4"/>
      <c r="L355" s="4">
        <v>226400</v>
      </c>
      <c r="M355" s="4">
        <v>12000</v>
      </c>
      <c r="N355" s="4">
        <v>579543</v>
      </c>
      <c r="O355" s="4">
        <v>893829</v>
      </c>
      <c r="P355" s="4">
        <v>829031</v>
      </c>
      <c r="Q355" s="4">
        <v>826468</v>
      </c>
      <c r="R355" s="4">
        <v>140000</v>
      </c>
      <c r="S355" s="4">
        <v>207182</v>
      </c>
      <c r="T355" s="4">
        <v>788300</v>
      </c>
      <c r="U355" s="4">
        <v>492392</v>
      </c>
      <c r="V355" s="4">
        <v>2365605</v>
      </c>
    </row>
    <row r="356" spans="1:23" ht="16.5" customHeight="1" x14ac:dyDescent="0.25">
      <c r="A356" s="3" t="s">
        <v>98</v>
      </c>
      <c r="B356" s="14" t="s">
        <v>1711</v>
      </c>
      <c r="C356" s="1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>
        <v>30899</v>
      </c>
      <c r="S356" s="4">
        <v>70217</v>
      </c>
      <c r="T356" s="4">
        <v>235773</v>
      </c>
      <c r="U356" s="4">
        <v>92138</v>
      </c>
      <c r="V356" s="4"/>
    </row>
    <row r="357" spans="1:23" ht="16.5" customHeight="1" x14ac:dyDescent="0.25">
      <c r="A357" s="3" t="s">
        <v>98</v>
      </c>
      <c r="B357" s="14" t="s">
        <v>110</v>
      </c>
      <c r="C357" s="14"/>
      <c r="D357" s="4">
        <v>100</v>
      </c>
      <c r="E357" s="4">
        <v>200</v>
      </c>
      <c r="F357" s="4">
        <v>200</v>
      </c>
      <c r="G357" s="4">
        <v>150</v>
      </c>
      <c r="H357" s="4">
        <v>250</v>
      </c>
      <c r="I357" s="4"/>
      <c r="J357" s="4">
        <v>3000</v>
      </c>
      <c r="K357" s="4"/>
      <c r="L357" s="4"/>
      <c r="M357" s="4">
        <v>3000</v>
      </c>
      <c r="N357" s="4"/>
      <c r="O357" s="4"/>
      <c r="P357" s="4">
        <v>53</v>
      </c>
      <c r="Q357" s="4">
        <v>0</v>
      </c>
      <c r="R357" s="4"/>
      <c r="S357" s="4">
        <v>1500</v>
      </c>
      <c r="T357" s="4">
        <v>11261</v>
      </c>
      <c r="U357" s="4">
        <v>489</v>
      </c>
      <c r="V357" s="4">
        <v>4664</v>
      </c>
    </row>
    <row r="358" spans="1:23" ht="16.5" customHeight="1" x14ac:dyDescent="0.25">
      <c r="A358" s="3" t="s">
        <v>98</v>
      </c>
      <c r="B358" s="14" t="s">
        <v>1276</v>
      </c>
      <c r="C358" s="1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>
        <v>3026</v>
      </c>
      <c r="U358" s="4">
        <v>138</v>
      </c>
      <c r="V358" s="4">
        <v>240</v>
      </c>
    </row>
    <row r="359" spans="1:23" ht="16.5" customHeight="1" x14ac:dyDescent="0.25">
      <c r="A359" s="3" t="s">
        <v>98</v>
      </c>
      <c r="B359" s="14" t="s">
        <v>112</v>
      </c>
      <c r="C359" s="1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>
        <v>2700</v>
      </c>
      <c r="O359" s="4"/>
      <c r="P359" s="4"/>
      <c r="Q359" s="4">
        <v>0</v>
      </c>
      <c r="R359" s="4">
        <v>2000</v>
      </c>
      <c r="S359" s="4">
        <v>2800</v>
      </c>
      <c r="T359" s="4">
        <v>140</v>
      </c>
      <c r="U359" s="4"/>
      <c r="V359" s="4">
        <v>100</v>
      </c>
    </row>
    <row r="360" spans="1:23" ht="16.5" customHeight="1" x14ac:dyDescent="0.25">
      <c r="A360" s="3" t="s">
        <v>98</v>
      </c>
      <c r="B360" s="14" t="s">
        <v>1277</v>
      </c>
      <c r="C360" s="1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>
        <v>1882</v>
      </c>
      <c r="U360" s="4"/>
      <c r="V360" s="4"/>
    </row>
    <row r="361" spans="1:23" ht="16.5" customHeight="1" x14ac:dyDescent="0.25">
      <c r="A361" s="3" t="s">
        <v>98</v>
      </c>
      <c r="B361" s="14" t="s">
        <v>67</v>
      </c>
      <c r="C361" s="1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>
        <v>406</v>
      </c>
      <c r="O361" s="4">
        <v>385</v>
      </c>
      <c r="P361" s="4"/>
      <c r="Q361" s="4">
        <v>0</v>
      </c>
      <c r="R361" s="4"/>
      <c r="S361" s="4"/>
      <c r="T361" s="4">
        <v>337</v>
      </c>
      <c r="U361" s="4">
        <v>2525</v>
      </c>
      <c r="V361" s="4">
        <v>1500</v>
      </c>
    </row>
    <row r="362" spans="1:23" ht="16.5" customHeight="1" x14ac:dyDescent="0.25">
      <c r="A362" s="3" t="s">
        <v>98</v>
      </c>
      <c r="B362" s="14" t="s">
        <v>1712</v>
      </c>
      <c r="C362" s="1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>
        <v>22039</v>
      </c>
      <c r="O362" s="4"/>
      <c r="P362" s="4"/>
      <c r="Q362" s="4">
        <v>0</v>
      </c>
      <c r="R362" s="4"/>
      <c r="S362" s="4">
        <v>438470</v>
      </c>
      <c r="T362" s="4">
        <v>699158</v>
      </c>
      <c r="U362" s="4">
        <v>659011</v>
      </c>
      <c r="V362" s="4"/>
    </row>
    <row r="363" spans="1:23" ht="16.5" customHeight="1" x14ac:dyDescent="0.25">
      <c r="A363" s="3" t="s">
        <v>98</v>
      </c>
      <c r="B363" s="14" t="s">
        <v>1713</v>
      </c>
      <c r="C363" s="1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>
        <v>291</v>
      </c>
      <c r="S363" s="4">
        <v>13824</v>
      </c>
      <c r="T363" s="4">
        <v>45644</v>
      </c>
      <c r="U363" s="4">
        <v>23908</v>
      </c>
      <c r="V363" s="4"/>
    </row>
    <row r="364" spans="1:23" ht="16.5" customHeight="1" x14ac:dyDescent="0.25">
      <c r="A364" s="3" t="s">
        <v>98</v>
      </c>
      <c r="B364" s="13" t="s">
        <v>113</v>
      </c>
      <c r="C364" s="1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>
        <v>471</v>
      </c>
      <c r="O364" s="4"/>
      <c r="P364" s="4"/>
      <c r="Q364" s="4">
        <v>0</v>
      </c>
      <c r="R364" s="4">
        <v>572</v>
      </c>
      <c r="S364" s="4">
        <v>1440</v>
      </c>
      <c r="T364" s="4">
        <v>3383</v>
      </c>
      <c r="U364" s="4">
        <v>3525</v>
      </c>
      <c r="V364" s="4"/>
    </row>
    <row r="365" spans="1:23" ht="16.5" customHeight="1" x14ac:dyDescent="0.25">
      <c r="A365" s="17" t="s">
        <v>1900</v>
      </c>
      <c r="B365" s="17" t="s">
        <v>942</v>
      </c>
      <c r="C365" s="17"/>
      <c r="D365" s="19">
        <f t="shared" ref="D365:U365" si="2">SUM(D346:D364)</f>
        <v>19620</v>
      </c>
      <c r="E365" s="19">
        <f t="shared" si="2"/>
        <v>200</v>
      </c>
      <c r="F365" s="19">
        <f t="shared" si="2"/>
        <v>200</v>
      </c>
      <c r="G365" s="19">
        <f t="shared" si="2"/>
        <v>150</v>
      </c>
      <c r="H365" s="19">
        <f t="shared" si="2"/>
        <v>2750</v>
      </c>
      <c r="I365" s="19">
        <f t="shared" si="2"/>
        <v>0</v>
      </c>
      <c r="J365" s="19">
        <f t="shared" si="2"/>
        <v>14000</v>
      </c>
      <c r="K365" s="19">
        <f t="shared" si="2"/>
        <v>0</v>
      </c>
      <c r="L365" s="19">
        <f t="shared" si="2"/>
        <v>226400</v>
      </c>
      <c r="M365" s="19">
        <f t="shared" si="2"/>
        <v>19000</v>
      </c>
      <c r="N365" s="19">
        <f t="shared" si="2"/>
        <v>665399</v>
      </c>
      <c r="O365" s="19">
        <f t="shared" si="2"/>
        <v>946267</v>
      </c>
      <c r="P365" s="19">
        <f t="shared" si="2"/>
        <v>831232</v>
      </c>
      <c r="Q365" s="19">
        <f t="shared" si="2"/>
        <v>828616</v>
      </c>
      <c r="R365" s="19">
        <f t="shared" si="2"/>
        <v>195221</v>
      </c>
      <c r="S365" s="19">
        <f t="shared" si="2"/>
        <v>764195</v>
      </c>
      <c r="T365" s="19">
        <f t="shared" si="2"/>
        <v>1855748</v>
      </c>
      <c r="U365" s="19">
        <f t="shared" si="2"/>
        <v>1328166</v>
      </c>
      <c r="V365" s="19">
        <f>SUM(V297:V364)</f>
        <v>3258814</v>
      </c>
      <c r="W365" s="15" t="s">
        <v>939</v>
      </c>
    </row>
    <row r="366" spans="1:23" s="10" customFormat="1" ht="16.5" customHeight="1" x14ac:dyDescent="0.25">
      <c r="A366" s="12" t="s">
        <v>2047</v>
      </c>
      <c r="B366" s="12" t="s">
        <v>10</v>
      </c>
      <c r="C366" s="1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4"/>
    </row>
    <row r="367" spans="1:23" s="10" customFormat="1" ht="16.5" customHeight="1" x14ac:dyDescent="0.25">
      <c r="A367" s="17" t="s">
        <v>2048</v>
      </c>
      <c r="B367" s="17" t="s">
        <v>2048</v>
      </c>
      <c r="C367" s="17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5" t="s">
        <v>939</v>
      </c>
    </row>
    <row r="368" spans="1:23" s="10" customFormat="1" ht="16.5" customHeight="1" x14ac:dyDescent="0.25">
      <c r="A368" s="3" t="s">
        <v>2052</v>
      </c>
      <c r="B368" s="12" t="s">
        <v>10</v>
      </c>
      <c r="C368" s="12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>
        <v>500</v>
      </c>
      <c r="S368" s="33">
        <v>5000</v>
      </c>
      <c r="T368" s="33"/>
      <c r="U368" s="33"/>
      <c r="V368" s="33">
        <v>4000</v>
      </c>
      <c r="W368" s="34"/>
    </row>
    <row r="369" spans="1:23" s="10" customFormat="1" ht="16.5" customHeight="1" x14ac:dyDescent="0.25">
      <c r="A369" s="17" t="s">
        <v>2053</v>
      </c>
      <c r="B369" s="17" t="s">
        <v>2053</v>
      </c>
      <c r="C369" s="17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>
        <v>4000</v>
      </c>
      <c r="W369" s="15" t="s">
        <v>939</v>
      </c>
    </row>
    <row r="370" spans="1:23" s="10" customFormat="1" ht="16.5" customHeight="1" x14ac:dyDescent="0.25">
      <c r="A370" s="12" t="s">
        <v>2176</v>
      </c>
      <c r="B370" s="12" t="s">
        <v>10</v>
      </c>
      <c r="C370" s="1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>
        <v>1000</v>
      </c>
      <c r="W370" s="34"/>
    </row>
    <row r="371" spans="1:23" s="10" customFormat="1" ht="16.5" customHeight="1" x14ac:dyDescent="0.25">
      <c r="A371" s="17" t="s">
        <v>2177</v>
      </c>
      <c r="B371" s="17" t="s">
        <v>2177</v>
      </c>
      <c r="C371" s="17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>
        <v>1000</v>
      </c>
      <c r="W371" s="15" t="s">
        <v>939</v>
      </c>
    </row>
    <row r="372" spans="1:23" s="10" customFormat="1" ht="16.5" customHeight="1" x14ac:dyDescent="0.25">
      <c r="A372" s="12" t="s">
        <v>1278</v>
      </c>
      <c r="B372" s="12" t="s">
        <v>10</v>
      </c>
      <c r="C372" s="1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>
        <v>300</v>
      </c>
      <c r="U372" s="33"/>
      <c r="V372" s="33"/>
      <c r="W372" s="34"/>
    </row>
    <row r="373" spans="1:23" s="10" customFormat="1" ht="16.5" customHeight="1" x14ac:dyDescent="0.25">
      <c r="A373" s="12" t="s">
        <v>1278</v>
      </c>
      <c r="B373" s="12" t="s">
        <v>1192</v>
      </c>
      <c r="C373" s="1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>
        <v>1975</v>
      </c>
      <c r="U373" s="33">
        <v>405</v>
      </c>
      <c r="V373" s="33">
        <v>405</v>
      </c>
      <c r="W373" s="34"/>
    </row>
    <row r="374" spans="1:23" s="10" customFormat="1" ht="16.5" customHeight="1" x14ac:dyDescent="0.25">
      <c r="A374" s="12" t="s">
        <v>1278</v>
      </c>
      <c r="B374" s="12" t="s">
        <v>112</v>
      </c>
      <c r="C374" s="1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>
        <v>200</v>
      </c>
      <c r="U374" s="33">
        <v>281</v>
      </c>
      <c r="V374" s="33">
        <v>281</v>
      </c>
      <c r="W374" s="34"/>
    </row>
    <row r="375" spans="1:23" ht="16.5" customHeight="1" x14ac:dyDescent="0.25">
      <c r="A375" s="17" t="s">
        <v>1901</v>
      </c>
      <c r="B375" s="17" t="s">
        <v>1279</v>
      </c>
      <c r="C375" s="17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>
        <f>SUM(T372:T374)</f>
        <v>2475</v>
      </c>
      <c r="U375" s="19">
        <f>SUM(U372:U374)</f>
        <v>686</v>
      </c>
      <c r="V375" s="19"/>
      <c r="W375" s="15" t="s">
        <v>939</v>
      </c>
    </row>
    <row r="376" spans="1:23" ht="16.5" customHeight="1" x14ac:dyDescent="0.25">
      <c r="A376" s="3" t="s">
        <v>114</v>
      </c>
      <c r="B376" s="13" t="s">
        <v>989</v>
      </c>
      <c r="C376" s="1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>
        <v>0</v>
      </c>
      <c r="R376" s="4"/>
      <c r="S376" s="4"/>
      <c r="T376" s="4"/>
      <c r="U376" s="4"/>
      <c r="V376" s="4"/>
    </row>
    <row r="377" spans="1:23" s="10" customFormat="1" ht="16.5" customHeight="1" x14ac:dyDescent="0.25">
      <c r="A377" s="12" t="s">
        <v>114</v>
      </c>
      <c r="B377" s="14" t="s">
        <v>1048</v>
      </c>
      <c r="C377" s="14"/>
      <c r="D377" s="20">
        <v>5230</v>
      </c>
      <c r="E377" s="20">
        <v>3400</v>
      </c>
      <c r="F377" s="20">
        <v>4850</v>
      </c>
      <c r="G377" s="20">
        <v>8240</v>
      </c>
      <c r="H377" s="20">
        <v>7482</v>
      </c>
      <c r="I377" s="20">
        <v>12095</v>
      </c>
      <c r="J377" s="20">
        <v>6825</v>
      </c>
      <c r="K377" s="20">
        <v>12034</v>
      </c>
      <c r="L377" s="20">
        <v>21655</v>
      </c>
      <c r="M377" s="20">
        <v>10260</v>
      </c>
      <c r="N377" s="20">
        <v>6000</v>
      </c>
      <c r="O377" s="20">
        <v>4200</v>
      </c>
      <c r="P377" s="20">
        <v>1900</v>
      </c>
      <c r="Q377" s="20">
        <v>5200</v>
      </c>
      <c r="R377" s="20">
        <v>15154</v>
      </c>
      <c r="S377" s="20">
        <v>23442</v>
      </c>
      <c r="T377" s="20">
        <v>21062</v>
      </c>
      <c r="U377" s="20">
        <v>34685</v>
      </c>
      <c r="V377" s="20">
        <v>13836</v>
      </c>
    </row>
    <row r="378" spans="1:23" s="10" customFormat="1" ht="16.5" customHeight="1" x14ac:dyDescent="0.25">
      <c r="A378" s="12" t="s">
        <v>114</v>
      </c>
      <c r="B378" s="14" t="s">
        <v>1049</v>
      </c>
      <c r="C378" s="14"/>
      <c r="D378" s="20">
        <v>6200</v>
      </c>
      <c r="E378" s="20">
        <v>9900</v>
      </c>
      <c r="F378" s="20">
        <v>21400</v>
      </c>
      <c r="G378" s="20">
        <v>900</v>
      </c>
      <c r="H378" s="20">
        <v>5400</v>
      </c>
      <c r="I378" s="20">
        <v>9400</v>
      </c>
      <c r="J378" s="20">
        <v>5800</v>
      </c>
      <c r="K378" s="20">
        <v>9415</v>
      </c>
      <c r="L378" s="20">
        <v>20150</v>
      </c>
      <c r="M378" s="20">
        <v>11500</v>
      </c>
      <c r="N378" s="20">
        <v>1830</v>
      </c>
      <c r="O378" s="20">
        <v>1350</v>
      </c>
      <c r="P378" s="20">
        <v>1100</v>
      </c>
      <c r="Q378" s="20">
        <v>5100</v>
      </c>
      <c r="R378" s="20">
        <v>10753</v>
      </c>
      <c r="S378" s="20">
        <v>28400</v>
      </c>
      <c r="T378" s="20">
        <v>28300</v>
      </c>
      <c r="U378" s="20">
        <v>5087</v>
      </c>
      <c r="V378" s="20">
        <v>9336</v>
      </c>
    </row>
    <row r="379" spans="1:23" s="10" customFormat="1" ht="16.5" customHeight="1" x14ac:dyDescent="0.25">
      <c r="A379" s="12" t="s">
        <v>114</v>
      </c>
      <c r="B379" s="14" t="s">
        <v>115</v>
      </c>
      <c r="C379" s="14"/>
      <c r="D379" s="20">
        <v>14600</v>
      </c>
      <c r="E379" s="20">
        <v>8180</v>
      </c>
      <c r="F379" s="20">
        <v>14250</v>
      </c>
      <c r="G379" s="20">
        <v>8300</v>
      </c>
      <c r="H379" s="20">
        <v>9505</v>
      </c>
      <c r="I379" s="20">
        <v>14155</v>
      </c>
      <c r="J379" s="20"/>
      <c r="K379" s="20"/>
      <c r="L379" s="20">
        <v>7210</v>
      </c>
      <c r="M379" s="20">
        <v>4150</v>
      </c>
      <c r="N379" s="20">
        <v>1365</v>
      </c>
      <c r="O379" s="20">
        <v>2240</v>
      </c>
      <c r="P379" s="20">
        <v>2650</v>
      </c>
      <c r="Q379" s="20">
        <v>3060</v>
      </c>
      <c r="R379" s="20">
        <v>5051</v>
      </c>
      <c r="S379" s="20">
        <v>13000</v>
      </c>
      <c r="T379" s="20">
        <v>390</v>
      </c>
      <c r="U379" s="20">
        <v>20900</v>
      </c>
      <c r="V379" s="20">
        <v>9915</v>
      </c>
    </row>
    <row r="380" spans="1:23" ht="16.5" customHeight="1" x14ac:dyDescent="0.25">
      <c r="A380" s="3" t="s">
        <v>114</v>
      </c>
      <c r="B380" s="13" t="s">
        <v>1099</v>
      </c>
      <c r="C380" s="1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>
        <v>30</v>
      </c>
      <c r="S380" s="4"/>
      <c r="T380" s="4"/>
      <c r="U380" s="4"/>
      <c r="V380" s="4"/>
    </row>
    <row r="381" spans="1:23" s="10" customFormat="1" ht="16.5" customHeight="1" x14ac:dyDescent="0.25">
      <c r="A381" s="12" t="s">
        <v>114</v>
      </c>
      <c r="B381" s="14" t="s">
        <v>10</v>
      </c>
      <c r="C381" s="14"/>
      <c r="D381" s="20">
        <v>8493</v>
      </c>
      <c r="E381" s="20">
        <v>4857</v>
      </c>
      <c r="F381" s="20">
        <v>50</v>
      </c>
      <c r="G381" s="20"/>
      <c r="H381" s="20">
        <v>1200</v>
      </c>
      <c r="I381" s="20">
        <v>42800</v>
      </c>
      <c r="J381" s="20">
        <v>3500</v>
      </c>
      <c r="K381" s="20">
        <v>820</v>
      </c>
      <c r="L381" s="20"/>
      <c r="M381" s="20">
        <v>250</v>
      </c>
      <c r="N381" s="20">
        <v>100</v>
      </c>
      <c r="O381" s="20"/>
      <c r="P381" s="20">
        <v>5100</v>
      </c>
      <c r="Q381" s="20">
        <v>5318</v>
      </c>
      <c r="R381" s="20">
        <v>6</v>
      </c>
      <c r="S381" s="20"/>
      <c r="T381" s="20">
        <v>3550</v>
      </c>
      <c r="U381" s="20"/>
      <c r="V381" s="20">
        <v>7596</v>
      </c>
    </row>
    <row r="382" spans="1:23" ht="16.5" customHeight="1" x14ac:dyDescent="0.25">
      <c r="A382" s="3" t="s">
        <v>114</v>
      </c>
      <c r="B382" s="13" t="s">
        <v>1100</v>
      </c>
      <c r="C382" s="1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>
        <v>20</v>
      </c>
      <c r="S382" s="4"/>
      <c r="T382" s="4"/>
      <c r="U382" s="4"/>
      <c r="V382" s="4"/>
    </row>
    <row r="383" spans="1:23" ht="16.5" customHeight="1" x14ac:dyDescent="0.25">
      <c r="A383" s="3" t="s">
        <v>114</v>
      </c>
      <c r="B383" s="13" t="s">
        <v>1101</v>
      </c>
      <c r="C383" s="1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>
        <v>67</v>
      </c>
      <c r="S383" s="4"/>
      <c r="T383" s="4"/>
      <c r="U383" s="4"/>
      <c r="V383" s="4"/>
    </row>
    <row r="384" spans="1:23" ht="16.5" customHeight="1" x14ac:dyDescent="0.25">
      <c r="A384" s="17" t="s">
        <v>943</v>
      </c>
      <c r="B384" s="17" t="s">
        <v>943</v>
      </c>
      <c r="C384" s="17"/>
      <c r="D384" s="19">
        <f t="shared" ref="D384:U384" si="3">SUM(D376:D383)</f>
        <v>34523</v>
      </c>
      <c r="E384" s="19">
        <f t="shared" si="3"/>
        <v>26337</v>
      </c>
      <c r="F384" s="19">
        <f t="shared" si="3"/>
        <v>40550</v>
      </c>
      <c r="G384" s="19">
        <f t="shared" si="3"/>
        <v>17440</v>
      </c>
      <c r="H384" s="19">
        <f t="shared" si="3"/>
        <v>23587</v>
      </c>
      <c r="I384" s="19">
        <f t="shared" si="3"/>
        <v>78450</v>
      </c>
      <c r="J384" s="19">
        <f t="shared" si="3"/>
        <v>16125</v>
      </c>
      <c r="K384" s="19">
        <f t="shared" si="3"/>
        <v>22269</v>
      </c>
      <c r="L384" s="19">
        <f t="shared" si="3"/>
        <v>49015</v>
      </c>
      <c r="M384" s="19">
        <f t="shared" si="3"/>
        <v>26160</v>
      </c>
      <c r="N384" s="19">
        <f t="shared" si="3"/>
        <v>9295</v>
      </c>
      <c r="O384" s="19">
        <f t="shared" si="3"/>
        <v>7790</v>
      </c>
      <c r="P384" s="19">
        <f t="shared" si="3"/>
        <v>10750</v>
      </c>
      <c r="Q384" s="19">
        <f t="shared" si="3"/>
        <v>18678</v>
      </c>
      <c r="R384" s="19">
        <f t="shared" si="3"/>
        <v>31081</v>
      </c>
      <c r="S384" s="19">
        <f t="shared" si="3"/>
        <v>64842</v>
      </c>
      <c r="T384" s="19">
        <f t="shared" si="3"/>
        <v>53302</v>
      </c>
      <c r="U384" s="19">
        <f t="shared" si="3"/>
        <v>60672</v>
      </c>
      <c r="V384" s="19">
        <f>SUM(V376:V383)</f>
        <v>40683</v>
      </c>
      <c r="W384" s="15" t="s">
        <v>939</v>
      </c>
    </row>
    <row r="385" spans="1:23" s="10" customFormat="1" ht="16.5" customHeight="1" x14ac:dyDescent="0.25">
      <c r="A385" s="3" t="s">
        <v>132</v>
      </c>
      <c r="B385" s="12">
        <v>9250</v>
      </c>
      <c r="C385" s="1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>
        <v>60</v>
      </c>
      <c r="W385" s="34"/>
    </row>
    <row r="386" spans="1:23" s="10" customFormat="1" ht="16.5" customHeight="1" x14ac:dyDescent="0.25">
      <c r="A386" s="3" t="s">
        <v>132</v>
      </c>
      <c r="B386" s="12">
        <v>9252</v>
      </c>
      <c r="C386" s="1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88</v>
      </c>
      <c r="U386" s="33">
        <v>500</v>
      </c>
      <c r="V386" s="33"/>
      <c r="W386" s="34"/>
    </row>
    <row r="387" spans="1:23" ht="16.5" customHeight="1" x14ac:dyDescent="0.25">
      <c r="A387" s="3" t="s">
        <v>132</v>
      </c>
      <c r="B387" s="13" t="s">
        <v>1553</v>
      </c>
      <c r="C387" s="1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>
        <v>45</v>
      </c>
      <c r="T387" s="4"/>
      <c r="U387" s="4"/>
      <c r="V387" s="4"/>
    </row>
    <row r="388" spans="1:23" ht="16.5" customHeight="1" x14ac:dyDescent="0.25">
      <c r="A388" s="3" t="s">
        <v>132</v>
      </c>
      <c r="B388" s="13" t="s">
        <v>117</v>
      </c>
      <c r="C388" s="13"/>
      <c r="D388" s="4"/>
      <c r="E388" s="4"/>
      <c r="F388" s="4"/>
      <c r="G388" s="4"/>
      <c r="H388" s="4"/>
      <c r="I388" s="4"/>
      <c r="J388" s="4">
        <v>100</v>
      </c>
      <c r="K388" s="4"/>
      <c r="L388" s="4"/>
      <c r="M388" s="4"/>
      <c r="N388" s="4"/>
      <c r="O388" s="4"/>
      <c r="P388" s="4"/>
      <c r="Q388" s="4">
        <v>0</v>
      </c>
      <c r="R388" s="4"/>
      <c r="S388" s="4"/>
      <c r="T388" s="4"/>
      <c r="U388" s="4"/>
      <c r="V388" s="4"/>
    </row>
    <row r="389" spans="1:23" s="10" customFormat="1" ht="16.5" customHeight="1" x14ac:dyDescent="0.25">
      <c r="A389" s="12" t="s">
        <v>132</v>
      </c>
      <c r="B389" s="14" t="s">
        <v>118</v>
      </c>
      <c r="C389" s="14"/>
      <c r="D389" s="4"/>
      <c r="E389" s="4"/>
      <c r="F389" s="4"/>
      <c r="G389" s="4"/>
      <c r="H389" s="4"/>
      <c r="I389" s="4">
        <v>60000</v>
      </c>
      <c r="J389" s="4">
        <v>40</v>
      </c>
      <c r="K389" s="4">
        <v>1000</v>
      </c>
      <c r="L389" s="4"/>
      <c r="M389" s="4">
        <v>19880</v>
      </c>
      <c r="N389" s="4">
        <v>6500</v>
      </c>
      <c r="O389" s="4">
        <v>61300</v>
      </c>
      <c r="P389" s="4"/>
      <c r="Q389" s="4">
        <v>0</v>
      </c>
      <c r="R389" s="4"/>
      <c r="S389" s="4"/>
      <c r="T389" s="4">
        <v>17000</v>
      </c>
      <c r="U389" s="4"/>
      <c r="V389" s="4"/>
    </row>
    <row r="390" spans="1:23" ht="16.5" customHeight="1" x14ac:dyDescent="0.25">
      <c r="A390" s="3" t="s">
        <v>132</v>
      </c>
      <c r="B390" s="13" t="s">
        <v>119</v>
      </c>
      <c r="C390" s="13"/>
      <c r="D390" s="4"/>
      <c r="E390" s="4"/>
      <c r="F390" s="4"/>
      <c r="G390" s="4"/>
      <c r="H390" s="4"/>
      <c r="I390" s="4">
        <v>1000</v>
      </c>
      <c r="J390" s="4">
        <v>50</v>
      </c>
      <c r="K390" s="4">
        <v>100</v>
      </c>
      <c r="L390" s="4"/>
      <c r="M390" s="4"/>
      <c r="N390" s="4"/>
      <c r="O390" s="4"/>
      <c r="P390" s="4"/>
      <c r="Q390" s="4">
        <v>0</v>
      </c>
      <c r="R390" s="4"/>
      <c r="S390" s="4"/>
      <c r="T390" s="4"/>
      <c r="U390" s="4"/>
      <c r="V390" s="4"/>
    </row>
    <row r="391" spans="1:23" ht="16.5" customHeight="1" x14ac:dyDescent="0.25">
      <c r="A391" s="3" t="s">
        <v>132</v>
      </c>
      <c r="B391" s="13" t="s">
        <v>120</v>
      </c>
      <c r="C391" s="13"/>
      <c r="D391" s="4"/>
      <c r="E391" s="4"/>
      <c r="F391" s="4"/>
      <c r="G391" s="4"/>
      <c r="H391" s="4"/>
      <c r="I391" s="4">
        <v>100</v>
      </c>
      <c r="J391" s="4">
        <v>10</v>
      </c>
      <c r="K391" s="4"/>
      <c r="L391" s="4"/>
      <c r="M391" s="4"/>
      <c r="N391" s="4"/>
      <c r="O391" s="4"/>
      <c r="P391" s="4"/>
      <c r="Q391" s="4">
        <v>0</v>
      </c>
      <c r="R391" s="4"/>
      <c r="S391" s="4">
        <v>139</v>
      </c>
      <c r="T391" s="4">
        <v>114</v>
      </c>
      <c r="U391" s="4"/>
      <c r="V391" s="4"/>
    </row>
    <row r="392" spans="1:23" ht="16.5" customHeight="1" x14ac:dyDescent="0.25">
      <c r="A392" s="3" t="s">
        <v>132</v>
      </c>
      <c r="B392" s="13" t="s">
        <v>121</v>
      </c>
      <c r="C392" s="13"/>
      <c r="D392" s="4"/>
      <c r="E392" s="4"/>
      <c r="F392" s="4"/>
      <c r="G392" s="4"/>
      <c r="H392" s="4"/>
      <c r="I392" s="4">
        <v>500</v>
      </c>
      <c r="J392" s="4">
        <v>300</v>
      </c>
      <c r="K392" s="4">
        <v>1000</v>
      </c>
      <c r="L392" s="4"/>
      <c r="M392" s="4"/>
      <c r="N392" s="4"/>
      <c r="O392" s="4"/>
      <c r="P392" s="4"/>
      <c r="Q392" s="4">
        <v>0</v>
      </c>
      <c r="R392" s="4"/>
      <c r="S392" s="4">
        <v>136</v>
      </c>
      <c r="T392" s="4">
        <v>92</v>
      </c>
      <c r="U392" s="4">
        <v>1596</v>
      </c>
      <c r="V392" s="4"/>
    </row>
    <row r="393" spans="1:23" ht="16.5" customHeight="1" x14ac:dyDescent="0.25">
      <c r="A393" s="3" t="s">
        <v>132</v>
      </c>
      <c r="B393" s="13" t="s">
        <v>1102</v>
      </c>
      <c r="C393" s="1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>
        <v>7</v>
      </c>
      <c r="S393" s="4">
        <v>1</v>
      </c>
      <c r="T393" s="4"/>
      <c r="U393" s="4"/>
      <c r="V393" s="4"/>
    </row>
    <row r="394" spans="1:23" ht="16.5" customHeight="1" x14ac:dyDescent="0.25">
      <c r="A394" s="3" t="s">
        <v>132</v>
      </c>
      <c r="B394" s="13" t="s">
        <v>1554</v>
      </c>
      <c r="C394" s="1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>
        <v>52</v>
      </c>
      <c r="T394" s="4"/>
      <c r="U394" s="4">
        <v>767</v>
      </c>
      <c r="V394" s="4"/>
    </row>
    <row r="395" spans="1:23" ht="16.5" customHeight="1" x14ac:dyDescent="0.25">
      <c r="A395" s="3" t="s">
        <v>132</v>
      </c>
      <c r="B395" s="13" t="s">
        <v>1280</v>
      </c>
      <c r="C395" s="1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>
        <v>150</v>
      </c>
      <c r="U395" s="4"/>
      <c r="V395" s="4"/>
    </row>
    <row r="396" spans="1:23" ht="16.5" customHeight="1" x14ac:dyDescent="0.25">
      <c r="A396" s="3" t="s">
        <v>132</v>
      </c>
      <c r="B396" s="13" t="s">
        <v>122</v>
      </c>
      <c r="C396" s="13"/>
      <c r="D396" s="4"/>
      <c r="E396" s="4"/>
      <c r="F396" s="4"/>
      <c r="G396" s="4"/>
      <c r="H396" s="4"/>
      <c r="I396" s="4"/>
      <c r="J396" s="4">
        <v>200</v>
      </c>
      <c r="K396" s="4"/>
      <c r="L396" s="4"/>
      <c r="M396" s="4"/>
      <c r="N396" s="4"/>
      <c r="O396" s="4"/>
      <c r="P396" s="4"/>
      <c r="Q396" s="4">
        <v>0</v>
      </c>
      <c r="R396" s="4"/>
      <c r="S396" s="4"/>
      <c r="T396" s="4"/>
      <c r="U396" s="4"/>
      <c r="V396" s="4"/>
    </row>
    <row r="397" spans="1:23" ht="16.5" customHeight="1" x14ac:dyDescent="0.25">
      <c r="A397" s="3" t="s">
        <v>132</v>
      </c>
      <c r="B397" s="13" t="s">
        <v>1281</v>
      </c>
      <c r="C397" s="1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>
        <v>56</v>
      </c>
      <c r="T397" s="4">
        <v>320</v>
      </c>
      <c r="U397" s="4">
        <v>3000</v>
      </c>
      <c r="V397" s="4">
        <v>300</v>
      </c>
    </row>
    <row r="398" spans="1:23" ht="16.5" customHeight="1" x14ac:dyDescent="0.25">
      <c r="A398" s="3" t="s">
        <v>132</v>
      </c>
      <c r="B398" s="13" t="s">
        <v>127</v>
      </c>
      <c r="C398" s="13"/>
      <c r="D398" s="4"/>
      <c r="E398" s="4"/>
      <c r="F398" s="4"/>
      <c r="G398" s="4"/>
      <c r="H398" s="4"/>
      <c r="I398" s="4">
        <v>1000</v>
      </c>
      <c r="J398" s="4">
        <v>400</v>
      </c>
      <c r="K398" s="4">
        <v>100</v>
      </c>
      <c r="L398" s="4"/>
      <c r="M398" s="4"/>
      <c r="N398" s="4"/>
      <c r="O398" s="4"/>
      <c r="P398" s="4"/>
      <c r="Q398" s="4">
        <v>0</v>
      </c>
      <c r="R398" s="4"/>
      <c r="S398" s="4"/>
      <c r="T398" s="4"/>
      <c r="U398" s="4">
        <v>23</v>
      </c>
      <c r="V398" s="4"/>
    </row>
    <row r="399" spans="1:23" ht="16.5" customHeight="1" x14ac:dyDescent="0.25">
      <c r="A399" s="3" t="s">
        <v>132</v>
      </c>
      <c r="B399" s="13" t="s">
        <v>126</v>
      </c>
      <c r="C399" s="13"/>
      <c r="D399" s="4"/>
      <c r="E399" s="4"/>
      <c r="F399" s="4"/>
      <c r="G399" s="4"/>
      <c r="H399" s="4"/>
      <c r="I399" s="4">
        <v>400</v>
      </c>
      <c r="J399" s="4">
        <v>350</v>
      </c>
      <c r="K399" s="4"/>
      <c r="L399" s="4"/>
      <c r="M399" s="4"/>
      <c r="N399" s="4"/>
      <c r="O399" s="4"/>
      <c r="P399" s="4"/>
      <c r="Q399" s="4">
        <v>0</v>
      </c>
      <c r="R399" s="4"/>
      <c r="S399" s="4"/>
      <c r="T399" s="4"/>
      <c r="U399" s="4"/>
      <c r="V399" s="4"/>
    </row>
    <row r="400" spans="1:23" ht="16.5" customHeight="1" x14ac:dyDescent="0.25">
      <c r="A400" s="3" t="s">
        <v>132</v>
      </c>
      <c r="B400" s="13" t="s">
        <v>123</v>
      </c>
      <c r="C400" s="13"/>
      <c r="D400" s="4"/>
      <c r="E400" s="4"/>
      <c r="F400" s="4"/>
      <c r="G400" s="4"/>
      <c r="H400" s="4"/>
      <c r="I400" s="4"/>
      <c r="J400" s="4">
        <v>120</v>
      </c>
      <c r="K400" s="4"/>
      <c r="L400" s="4"/>
      <c r="M400" s="4"/>
      <c r="N400" s="4"/>
      <c r="O400" s="4"/>
      <c r="P400" s="4"/>
      <c r="Q400" s="4">
        <v>0</v>
      </c>
      <c r="R400" s="4"/>
      <c r="S400" s="4"/>
      <c r="T400" s="4"/>
      <c r="U400" s="4">
        <v>142</v>
      </c>
      <c r="V400" s="4"/>
    </row>
    <row r="401" spans="1:23" ht="16.5" customHeight="1" x14ac:dyDescent="0.25">
      <c r="A401" s="3" t="s">
        <v>132</v>
      </c>
      <c r="B401" s="13" t="s">
        <v>125</v>
      </c>
      <c r="C401" s="13"/>
      <c r="D401" s="4"/>
      <c r="E401" s="4"/>
      <c r="F401" s="4"/>
      <c r="G401" s="4"/>
      <c r="H401" s="4"/>
      <c r="I401" s="4"/>
      <c r="J401" s="4">
        <v>20</v>
      </c>
      <c r="K401" s="4">
        <v>50</v>
      </c>
      <c r="L401" s="4"/>
      <c r="M401" s="4"/>
      <c r="N401" s="4"/>
      <c r="O401" s="4"/>
      <c r="P401" s="4"/>
      <c r="Q401" s="4">
        <v>0</v>
      </c>
      <c r="R401" s="4"/>
      <c r="S401" s="4"/>
      <c r="T401" s="4">
        <v>75</v>
      </c>
      <c r="U401" s="4">
        <v>3801</v>
      </c>
      <c r="V401" s="4">
        <v>300</v>
      </c>
    </row>
    <row r="402" spans="1:23" ht="16.5" customHeight="1" x14ac:dyDescent="0.25">
      <c r="A402" s="3" t="s">
        <v>132</v>
      </c>
      <c r="B402" s="13" t="s">
        <v>124</v>
      </c>
      <c r="C402" s="13"/>
      <c r="D402" s="4">
        <v>950</v>
      </c>
      <c r="E402" s="4">
        <v>800</v>
      </c>
      <c r="F402" s="4">
        <v>500</v>
      </c>
      <c r="G402" s="4"/>
      <c r="H402" s="4"/>
      <c r="I402" s="4"/>
      <c r="J402" s="4">
        <v>3300</v>
      </c>
      <c r="K402" s="4">
        <v>400</v>
      </c>
      <c r="L402" s="4">
        <v>1900</v>
      </c>
      <c r="M402" s="4">
        <v>3003</v>
      </c>
      <c r="N402" s="4">
        <v>56</v>
      </c>
      <c r="O402" s="4"/>
      <c r="P402" s="4">
        <v>340</v>
      </c>
      <c r="Q402" s="4">
        <v>0</v>
      </c>
      <c r="R402" s="4">
        <v>1029</v>
      </c>
      <c r="S402" s="4">
        <v>36</v>
      </c>
      <c r="T402" s="4">
        <v>46</v>
      </c>
      <c r="U402" s="4">
        <v>944</v>
      </c>
      <c r="V402" s="4">
        <v>627</v>
      </c>
    </row>
    <row r="403" spans="1:23" ht="16.5" customHeight="1" x14ac:dyDescent="0.25">
      <c r="A403" s="3" t="s">
        <v>132</v>
      </c>
      <c r="B403" s="13" t="s">
        <v>1282</v>
      </c>
      <c r="C403" s="1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>
        <v>100</v>
      </c>
      <c r="U403" s="4"/>
      <c r="V403" s="4"/>
    </row>
    <row r="404" spans="1:23" ht="16.5" customHeight="1" x14ac:dyDescent="0.25">
      <c r="A404" s="3" t="s">
        <v>132</v>
      </c>
      <c r="B404" s="13" t="s">
        <v>129</v>
      </c>
      <c r="C404" s="13"/>
      <c r="D404" s="4"/>
      <c r="E404" s="4"/>
      <c r="F404" s="4"/>
      <c r="G404" s="4"/>
      <c r="H404" s="4"/>
      <c r="I404" s="4"/>
      <c r="J404" s="4">
        <v>1400</v>
      </c>
      <c r="K404" s="4">
        <v>1659</v>
      </c>
      <c r="L404" s="4">
        <v>450</v>
      </c>
      <c r="M404" s="4">
        <v>910</v>
      </c>
      <c r="N404" s="4"/>
      <c r="O404" s="4"/>
      <c r="P404" s="4">
        <v>592</v>
      </c>
      <c r="Q404" s="4">
        <v>0</v>
      </c>
      <c r="R404" s="4">
        <v>18</v>
      </c>
      <c r="S404" s="4"/>
      <c r="T404" s="4"/>
      <c r="U404" s="4"/>
      <c r="V404" s="4"/>
    </row>
    <row r="405" spans="1:23" ht="16.5" customHeight="1" x14ac:dyDescent="0.25">
      <c r="A405" s="3" t="s">
        <v>132</v>
      </c>
      <c r="B405" s="13" t="s">
        <v>128</v>
      </c>
      <c r="C405" s="1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>
        <v>0</v>
      </c>
      <c r="R405" s="4"/>
      <c r="S405" s="4"/>
      <c r="T405" s="4"/>
      <c r="U405" s="4"/>
      <c r="V405" s="4"/>
    </row>
    <row r="406" spans="1:23" s="10" customFormat="1" ht="16.5" customHeight="1" x14ac:dyDescent="0.25">
      <c r="A406" s="12" t="s">
        <v>132</v>
      </c>
      <c r="B406" s="14" t="s">
        <v>10</v>
      </c>
      <c r="C406" s="14"/>
      <c r="D406" s="20">
        <v>4253</v>
      </c>
      <c r="E406" s="20"/>
      <c r="F406" s="20">
        <v>1000</v>
      </c>
      <c r="G406" s="20">
        <v>4000</v>
      </c>
      <c r="H406" s="20">
        <v>4000</v>
      </c>
      <c r="I406" s="20">
        <v>4600</v>
      </c>
      <c r="J406" s="20">
        <v>16480</v>
      </c>
      <c r="K406" s="20">
        <v>1350</v>
      </c>
      <c r="L406" s="20">
        <v>516</v>
      </c>
      <c r="M406" s="20">
        <v>1000</v>
      </c>
      <c r="N406" s="20">
        <v>65820</v>
      </c>
      <c r="O406" s="20">
        <v>2200</v>
      </c>
      <c r="P406" s="20">
        <v>19993</v>
      </c>
      <c r="Q406" s="20">
        <v>20000</v>
      </c>
      <c r="R406" s="20">
        <v>41776</v>
      </c>
      <c r="S406" s="20">
        <v>60000</v>
      </c>
      <c r="T406" s="20">
        <v>78000</v>
      </c>
      <c r="U406" s="20">
        <v>85000</v>
      </c>
      <c r="V406" s="20">
        <v>414</v>
      </c>
    </row>
    <row r="407" spans="1:23" ht="16.5" customHeight="1" x14ac:dyDescent="0.25">
      <c r="A407" s="3" t="s">
        <v>132</v>
      </c>
      <c r="B407" s="13" t="s">
        <v>1283</v>
      </c>
      <c r="C407" s="1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>
        <v>23</v>
      </c>
      <c r="T407" s="4">
        <v>87</v>
      </c>
      <c r="U407" s="4">
        <v>790</v>
      </c>
      <c r="V407" s="4">
        <v>215</v>
      </c>
    </row>
    <row r="408" spans="1:23" s="10" customFormat="1" ht="16.5" customHeight="1" x14ac:dyDescent="0.25">
      <c r="A408" s="3" t="s">
        <v>132</v>
      </c>
      <c r="B408" s="13" t="s">
        <v>130</v>
      </c>
      <c r="C408" s="13"/>
      <c r="D408" s="4"/>
      <c r="E408" s="4"/>
      <c r="F408" s="4"/>
      <c r="G408" s="4"/>
      <c r="H408" s="4"/>
      <c r="I408" s="4"/>
      <c r="J408" s="4">
        <v>300</v>
      </c>
      <c r="K408" s="4">
        <v>400</v>
      </c>
      <c r="L408" s="4"/>
      <c r="M408" s="4"/>
      <c r="N408" s="4"/>
      <c r="O408" s="4"/>
      <c r="P408" s="4"/>
      <c r="Q408" s="4">
        <v>0</v>
      </c>
      <c r="R408" s="4"/>
      <c r="S408" s="4">
        <v>64</v>
      </c>
      <c r="T408" s="4"/>
      <c r="U408" s="4">
        <v>131</v>
      </c>
      <c r="V408" s="4">
        <v>305</v>
      </c>
    </row>
    <row r="409" spans="1:23" ht="16.5" customHeight="1" x14ac:dyDescent="0.25">
      <c r="A409" s="3" t="s">
        <v>132</v>
      </c>
      <c r="B409" s="13" t="s">
        <v>131</v>
      </c>
      <c r="C409" s="13"/>
      <c r="D409" s="4">
        <v>1250</v>
      </c>
      <c r="E409" s="4"/>
      <c r="F409" s="4">
        <v>1000</v>
      </c>
      <c r="G409" s="4">
        <v>4000</v>
      </c>
      <c r="H409" s="4">
        <v>4000</v>
      </c>
      <c r="I409" s="4">
        <v>3000</v>
      </c>
      <c r="J409" s="4"/>
      <c r="K409" s="4">
        <v>200</v>
      </c>
      <c r="L409" s="4"/>
      <c r="M409" s="4">
        <v>1000</v>
      </c>
      <c r="N409" s="4">
        <v>3820</v>
      </c>
      <c r="O409" s="4"/>
      <c r="P409" s="4"/>
      <c r="Q409" s="4">
        <v>0</v>
      </c>
      <c r="R409" s="4"/>
      <c r="S409" s="4"/>
      <c r="T409" s="4">
        <v>300</v>
      </c>
      <c r="U409" s="4">
        <v>500</v>
      </c>
      <c r="V409" s="4"/>
    </row>
    <row r="410" spans="1:23" ht="16.5" customHeight="1" x14ac:dyDescent="0.25">
      <c r="A410" s="3" t="s">
        <v>132</v>
      </c>
      <c r="B410" s="13" t="s">
        <v>133</v>
      </c>
      <c r="C410" s="1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>
        <v>15</v>
      </c>
      <c r="P410" s="4">
        <v>7</v>
      </c>
      <c r="Q410" s="4">
        <v>0</v>
      </c>
      <c r="R410" s="4"/>
      <c r="S410" s="4"/>
      <c r="T410" s="4"/>
      <c r="U410" s="4"/>
      <c r="V410" s="4"/>
    </row>
    <row r="411" spans="1:23" ht="16.5" customHeight="1" x14ac:dyDescent="0.25">
      <c r="A411" s="17" t="s">
        <v>1902</v>
      </c>
      <c r="B411" s="17" t="s">
        <v>944</v>
      </c>
      <c r="C411" s="17"/>
      <c r="D411" s="19">
        <f t="shared" ref="D411:U411" si="4">SUM(D392:D410)</f>
        <v>6453</v>
      </c>
      <c r="E411" s="19">
        <f t="shared" si="4"/>
        <v>800</v>
      </c>
      <c r="F411" s="19">
        <f t="shared" si="4"/>
        <v>2500</v>
      </c>
      <c r="G411" s="19">
        <f t="shared" si="4"/>
        <v>8000</v>
      </c>
      <c r="H411" s="19">
        <f t="shared" si="4"/>
        <v>8000</v>
      </c>
      <c r="I411" s="19">
        <f t="shared" si="4"/>
        <v>9500</v>
      </c>
      <c r="J411" s="19">
        <f t="shared" si="4"/>
        <v>22870</v>
      </c>
      <c r="K411" s="19">
        <f t="shared" si="4"/>
        <v>5159</v>
      </c>
      <c r="L411" s="19">
        <f t="shared" si="4"/>
        <v>2866</v>
      </c>
      <c r="M411" s="19">
        <f t="shared" si="4"/>
        <v>5913</v>
      </c>
      <c r="N411" s="19">
        <f t="shared" si="4"/>
        <v>69696</v>
      </c>
      <c r="O411" s="19">
        <f t="shared" si="4"/>
        <v>2215</v>
      </c>
      <c r="P411" s="19">
        <f t="shared" si="4"/>
        <v>20932</v>
      </c>
      <c r="Q411" s="19">
        <f t="shared" si="4"/>
        <v>20000</v>
      </c>
      <c r="R411" s="19">
        <f t="shared" si="4"/>
        <v>42830</v>
      </c>
      <c r="S411" s="19">
        <f t="shared" si="4"/>
        <v>60368</v>
      </c>
      <c r="T411" s="19">
        <f t="shared" si="4"/>
        <v>79170</v>
      </c>
      <c r="U411" s="19">
        <f t="shared" si="4"/>
        <v>96694</v>
      </c>
      <c r="V411" s="19">
        <f>SUM(V385:V410)</f>
        <v>2221</v>
      </c>
      <c r="W411" s="15" t="s">
        <v>939</v>
      </c>
    </row>
    <row r="412" spans="1:23" ht="16.5" customHeight="1" x14ac:dyDescent="0.25">
      <c r="A412" s="3" t="s">
        <v>134</v>
      </c>
      <c r="B412" s="12">
        <v>1151</v>
      </c>
      <c r="C412" s="12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>
        <v>21594</v>
      </c>
      <c r="W412" s="15"/>
    </row>
    <row r="413" spans="1:23" ht="16.5" customHeight="1" x14ac:dyDescent="0.25">
      <c r="A413" s="3" t="s">
        <v>134</v>
      </c>
      <c r="B413" s="12">
        <v>6111</v>
      </c>
      <c r="C413" s="12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>
        <v>7527</v>
      </c>
      <c r="W413" s="15"/>
    </row>
    <row r="414" spans="1:23" ht="16.5" customHeight="1" x14ac:dyDescent="0.25">
      <c r="A414" s="3" t="s">
        <v>134</v>
      </c>
      <c r="B414" s="12" t="s">
        <v>1284</v>
      </c>
      <c r="C414" s="12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>
        <v>50</v>
      </c>
      <c r="U414" s="33"/>
      <c r="V414" s="33"/>
      <c r="W414" s="15"/>
    </row>
    <row r="415" spans="1:23" ht="16.5" customHeight="1" x14ac:dyDescent="0.25">
      <c r="A415" s="3" t="s">
        <v>134</v>
      </c>
      <c r="B415" s="57" t="s">
        <v>2213</v>
      </c>
      <c r="C415" s="12" t="s">
        <v>2210</v>
      </c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>
        <v>1145</v>
      </c>
      <c r="W415" s="15"/>
    </row>
    <row r="416" spans="1:23" ht="16.5" customHeight="1" x14ac:dyDescent="0.25">
      <c r="A416" s="3" t="s">
        <v>134</v>
      </c>
      <c r="B416" s="57" t="s">
        <v>2178</v>
      </c>
      <c r="C416" s="12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>
        <v>32</v>
      </c>
      <c r="W416" s="15"/>
    </row>
    <row r="417" spans="1:23" ht="16.5" customHeight="1" x14ac:dyDescent="0.25">
      <c r="A417" s="3" t="s">
        <v>134</v>
      </c>
      <c r="B417" s="57" t="s">
        <v>2212</v>
      </c>
      <c r="C417" s="12" t="s">
        <v>2211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>
        <v>4567</v>
      </c>
      <c r="W417" s="15"/>
    </row>
    <row r="418" spans="1:23" ht="16.5" customHeight="1" x14ac:dyDescent="0.25">
      <c r="A418" s="3" t="s">
        <v>134</v>
      </c>
      <c r="B418" s="57" t="s">
        <v>2179</v>
      </c>
      <c r="C418" s="12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>
        <v>215</v>
      </c>
      <c r="W418" s="15"/>
    </row>
    <row r="419" spans="1:23" ht="16.5" customHeight="1" x14ac:dyDescent="0.25">
      <c r="A419" s="3" t="s">
        <v>134</v>
      </c>
      <c r="B419" s="57" t="s">
        <v>2180</v>
      </c>
      <c r="C419" s="12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>
        <v>18</v>
      </c>
      <c r="W419" s="15"/>
    </row>
    <row r="420" spans="1:23" ht="16.5" customHeight="1" x14ac:dyDescent="0.25">
      <c r="A420" s="3" t="s">
        <v>134</v>
      </c>
      <c r="B420" s="57" t="s">
        <v>2181</v>
      </c>
      <c r="C420" s="1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>
        <v>185</v>
      </c>
      <c r="W420" s="15"/>
    </row>
    <row r="421" spans="1:23" ht="16.5" customHeight="1" x14ac:dyDescent="0.25">
      <c r="A421" s="3" t="s">
        <v>134</v>
      </c>
      <c r="B421" s="57" t="s">
        <v>2182</v>
      </c>
      <c r="C421" s="1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>
        <v>4920</v>
      </c>
      <c r="W421" s="15"/>
    </row>
    <row r="422" spans="1:23" ht="16.5" customHeight="1" x14ac:dyDescent="0.25">
      <c r="A422" s="3" t="s">
        <v>134</v>
      </c>
      <c r="B422" s="57" t="s">
        <v>2183</v>
      </c>
      <c r="C422" s="12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>
        <v>21</v>
      </c>
      <c r="W422" s="15"/>
    </row>
    <row r="423" spans="1:23" ht="16.5" customHeight="1" x14ac:dyDescent="0.25">
      <c r="A423" s="3" t="s">
        <v>134</v>
      </c>
      <c r="B423" s="12" t="s">
        <v>1285</v>
      </c>
      <c r="C423" s="1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>
        <v>4800</v>
      </c>
      <c r="U423" s="33"/>
      <c r="V423" s="33">
        <v>1799</v>
      </c>
      <c r="W423" s="15"/>
    </row>
    <row r="424" spans="1:23" ht="16.5" customHeight="1" x14ac:dyDescent="0.25">
      <c r="A424" s="3" t="s">
        <v>134</v>
      </c>
      <c r="B424" s="57" t="s">
        <v>2184</v>
      </c>
      <c r="C424" s="12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>
        <v>185</v>
      </c>
      <c r="W424" s="15"/>
    </row>
    <row r="425" spans="1:23" ht="16.5" customHeight="1" x14ac:dyDescent="0.25">
      <c r="A425" s="3" t="s">
        <v>134</v>
      </c>
      <c r="B425" s="57" t="s">
        <v>2185</v>
      </c>
      <c r="C425" s="1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>
        <v>4937</v>
      </c>
      <c r="W425" s="15"/>
    </row>
    <row r="426" spans="1:23" ht="16.5" customHeight="1" x14ac:dyDescent="0.25">
      <c r="A426" s="3" t="s">
        <v>134</v>
      </c>
      <c r="B426" s="12" t="s">
        <v>1286</v>
      </c>
      <c r="C426" s="12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>
        <v>2200</v>
      </c>
      <c r="U426" s="33"/>
      <c r="V426" s="33"/>
      <c r="W426" s="15"/>
    </row>
    <row r="427" spans="1:23" ht="16.5" customHeight="1" x14ac:dyDescent="0.25">
      <c r="A427" s="3" t="s">
        <v>134</v>
      </c>
      <c r="B427" s="57" t="s">
        <v>2186</v>
      </c>
      <c r="C427" s="12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>
        <v>12</v>
      </c>
      <c r="W427" s="15"/>
    </row>
    <row r="428" spans="1:23" ht="16.5" customHeight="1" x14ac:dyDescent="0.25">
      <c r="A428" s="3" t="s">
        <v>134</v>
      </c>
      <c r="B428" s="57" t="s">
        <v>2187</v>
      </c>
      <c r="C428" s="12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>
        <v>185</v>
      </c>
      <c r="W428" s="15"/>
    </row>
    <row r="429" spans="1:23" ht="16.5" customHeight="1" x14ac:dyDescent="0.25">
      <c r="A429" s="3" t="s">
        <v>134</v>
      </c>
      <c r="B429" s="57" t="s">
        <v>2188</v>
      </c>
      <c r="C429" s="1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>
        <v>3922</v>
      </c>
      <c r="W429" s="15"/>
    </row>
    <row r="430" spans="1:23" ht="16.5" customHeight="1" x14ac:dyDescent="0.25">
      <c r="A430" s="3" t="s">
        <v>134</v>
      </c>
      <c r="B430" s="57" t="s">
        <v>2189</v>
      </c>
      <c r="C430" s="1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>
        <v>479</v>
      </c>
      <c r="W430" s="15"/>
    </row>
    <row r="431" spans="1:23" ht="16.5" customHeight="1" x14ac:dyDescent="0.25">
      <c r="A431" s="3" t="s">
        <v>134</v>
      </c>
      <c r="B431" s="12" t="s">
        <v>1287</v>
      </c>
      <c r="C431" s="12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>
        <v>50</v>
      </c>
      <c r="U431" s="33"/>
      <c r="V431" s="33">
        <v>4384</v>
      </c>
      <c r="W431" s="15"/>
    </row>
    <row r="432" spans="1:23" ht="16.5" customHeight="1" x14ac:dyDescent="0.25">
      <c r="A432" s="3" t="s">
        <v>134</v>
      </c>
      <c r="B432" s="57" t="s">
        <v>2190</v>
      </c>
      <c r="C432" s="12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>
        <v>185</v>
      </c>
      <c r="W432" s="15"/>
    </row>
    <row r="433" spans="1:23" ht="16.5" customHeight="1" x14ac:dyDescent="0.25">
      <c r="A433" s="3" t="s">
        <v>134</v>
      </c>
      <c r="B433" s="57" t="s">
        <v>2191</v>
      </c>
      <c r="C433" s="12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>
        <v>30</v>
      </c>
      <c r="W433" s="15"/>
    </row>
    <row r="434" spans="1:23" ht="16.5" customHeight="1" x14ac:dyDescent="0.25">
      <c r="A434" s="3" t="s">
        <v>134</v>
      </c>
      <c r="B434" s="57" t="s">
        <v>2192</v>
      </c>
      <c r="C434" s="12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>
        <v>81</v>
      </c>
      <c r="W434" s="15"/>
    </row>
    <row r="435" spans="1:23" ht="16.5" customHeight="1" x14ac:dyDescent="0.25">
      <c r="A435" s="3" t="s">
        <v>134</v>
      </c>
      <c r="B435" s="57" t="s">
        <v>2193</v>
      </c>
      <c r="C435" s="12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>
        <v>6</v>
      </c>
      <c r="W435" s="15"/>
    </row>
    <row r="436" spans="1:23" ht="16.5" customHeight="1" x14ac:dyDescent="0.25">
      <c r="A436" s="3" t="s">
        <v>134</v>
      </c>
      <c r="B436" s="57" t="s">
        <v>2194</v>
      </c>
      <c r="C436" s="12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>
        <v>57</v>
      </c>
      <c r="W436" s="15"/>
    </row>
    <row r="437" spans="1:23" ht="16.5" customHeight="1" x14ac:dyDescent="0.25">
      <c r="A437" s="3" t="s">
        <v>134</v>
      </c>
      <c r="B437" s="57" t="s">
        <v>2195</v>
      </c>
      <c r="C437" s="12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>
        <v>52</v>
      </c>
      <c r="W437" s="15"/>
    </row>
    <row r="438" spans="1:23" ht="16.5" customHeight="1" x14ac:dyDescent="0.25">
      <c r="A438" s="3" t="s">
        <v>134</v>
      </c>
      <c r="B438" s="57" t="s">
        <v>2196</v>
      </c>
      <c r="C438" s="1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>
        <v>6</v>
      </c>
      <c r="W438" s="15"/>
    </row>
    <row r="439" spans="1:23" ht="16.5" customHeight="1" x14ac:dyDescent="0.25">
      <c r="A439" s="3" t="s">
        <v>134</v>
      </c>
      <c r="B439" s="57" t="s">
        <v>2197</v>
      </c>
      <c r="C439" s="12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>
        <v>18</v>
      </c>
      <c r="W439" s="15"/>
    </row>
    <row r="440" spans="1:23" ht="16.5" customHeight="1" x14ac:dyDescent="0.25">
      <c r="A440" s="3" t="s">
        <v>134</v>
      </c>
      <c r="B440" s="57" t="s">
        <v>2198</v>
      </c>
      <c r="C440" s="1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>
        <v>62</v>
      </c>
      <c r="W440" s="15"/>
    </row>
    <row r="441" spans="1:23" ht="16.5" customHeight="1" x14ac:dyDescent="0.25">
      <c r="A441" s="3" t="s">
        <v>134</v>
      </c>
      <c r="B441" s="3" t="s">
        <v>135</v>
      </c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>
        <v>145</v>
      </c>
      <c r="N441" s="4">
        <v>350</v>
      </c>
      <c r="O441" s="4"/>
      <c r="P441" s="4"/>
      <c r="Q441" s="4">
        <v>0</v>
      </c>
      <c r="R441" s="4"/>
      <c r="S441" s="4"/>
      <c r="T441" s="4"/>
      <c r="U441" s="4"/>
      <c r="V441" s="4"/>
      <c r="W441" s="15"/>
    </row>
    <row r="442" spans="1:23" ht="16.5" customHeight="1" x14ac:dyDescent="0.25">
      <c r="A442" s="3" t="s">
        <v>134</v>
      </c>
      <c r="B442" s="3" t="s">
        <v>1104</v>
      </c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>
        <v>4700</v>
      </c>
      <c r="S442" s="4"/>
      <c r="T442" s="4"/>
      <c r="U442" s="4"/>
      <c r="V442" s="4"/>
    </row>
    <row r="443" spans="1:23" ht="16.5" customHeight="1" x14ac:dyDescent="0.25">
      <c r="A443" s="3" t="s">
        <v>134</v>
      </c>
      <c r="B443" s="3" t="s">
        <v>1288</v>
      </c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>
        <v>1650</v>
      </c>
      <c r="U443" s="4"/>
      <c r="V443" s="4"/>
    </row>
    <row r="444" spans="1:23" ht="16.5" customHeight="1" x14ac:dyDescent="0.25">
      <c r="A444" s="3" t="s">
        <v>134</v>
      </c>
      <c r="B444" s="57" t="s">
        <v>2199</v>
      </c>
      <c r="C444" s="12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>
        <v>8404</v>
      </c>
    </row>
    <row r="445" spans="1:23" ht="16.5" customHeight="1" x14ac:dyDescent="0.25">
      <c r="A445" s="3" t="s">
        <v>134</v>
      </c>
      <c r="B445" s="3" t="s">
        <v>1613</v>
      </c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>
        <v>1215</v>
      </c>
      <c r="V445" s="4"/>
    </row>
    <row r="446" spans="1:23" ht="16.5" customHeight="1" x14ac:dyDescent="0.25">
      <c r="A446" s="3" t="s">
        <v>134</v>
      </c>
      <c r="B446" s="3" t="s">
        <v>137</v>
      </c>
      <c r="C446" s="3"/>
      <c r="D446" s="4"/>
      <c r="E446" s="4">
        <v>10</v>
      </c>
      <c r="F446" s="4"/>
      <c r="G446" s="4"/>
      <c r="H446" s="4">
        <v>158</v>
      </c>
      <c r="I446" s="4">
        <v>123</v>
      </c>
      <c r="J446" s="4"/>
      <c r="K446" s="4"/>
      <c r="L446" s="4"/>
      <c r="M446" s="4"/>
      <c r="N446" s="4">
        <v>914</v>
      </c>
      <c r="O446" s="4">
        <v>905</v>
      </c>
      <c r="P446" s="4"/>
      <c r="Q446" s="4">
        <v>0</v>
      </c>
      <c r="R446" s="4"/>
      <c r="S446" s="4"/>
      <c r="T446" s="4"/>
      <c r="U446" s="4"/>
      <c r="V446" s="4"/>
    </row>
    <row r="447" spans="1:23" ht="16.5" customHeight="1" x14ac:dyDescent="0.25">
      <c r="A447" s="3" t="s">
        <v>134</v>
      </c>
      <c r="B447" s="3" t="s">
        <v>136</v>
      </c>
      <c r="C447" s="3"/>
      <c r="D447" s="4"/>
      <c r="E447" s="4">
        <v>6200</v>
      </c>
      <c r="F447" s="4"/>
      <c r="G447" s="4"/>
      <c r="H447" s="4"/>
      <c r="I447" s="4"/>
      <c r="J447" s="4">
        <v>1300</v>
      </c>
      <c r="K447" s="4"/>
      <c r="L447" s="4">
        <v>1060</v>
      </c>
      <c r="M447" s="4">
        <v>1000</v>
      </c>
      <c r="N447" s="4"/>
      <c r="O447" s="4"/>
      <c r="P447" s="4">
        <v>100</v>
      </c>
      <c r="Q447" s="4">
        <v>0</v>
      </c>
      <c r="R447" s="4"/>
      <c r="S447" s="4"/>
      <c r="T447" s="4">
        <v>360</v>
      </c>
      <c r="U447" s="4"/>
      <c r="V447" s="4">
        <v>197</v>
      </c>
    </row>
    <row r="448" spans="1:23" ht="16.5" customHeight="1" x14ac:dyDescent="0.25">
      <c r="A448" s="3" t="s">
        <v>134</v>
      </c>
      <c r="B448" s="12" t="s">
        <v>1050</v>
      </c>
      <c r="C448" s="12"/>
      <c r="D448" s="4">
        <v>452550</v>
      </c>
      <c r="E448" s="4">
        <v>146198</v>
      </c>
      <c r="F448" s="4">
        <v>214609</v>
      </c>
      <c r="G448" s="4">
        <v>465631</v>
      </c>
      <c r="H448" s="4">
        <v>291168</v>
      </c>
      <c r="I448" s="4">
        <v>254376</v>
      </c>
      <c r="J448" s="4">
        <v>385921</v>
      </c>
      <c r="K448" s="4">
        <v>299966</v>
      </c>
      <c r="L448" s="4">
        <v>484851</v>
      </c>
      <c r="M448" s="4">
        <v>170944</v>
      </c>
      <c r="N448" s="4">
        <v>205595</v>
      </c>
      <c r="O448" s="4">
        <v>199904</v>
      </c>
      <c r="P448" s="4">
        <v>78253</v>
      </c>
      <c r="Q448" s="4">
        <v>92546</v>
      </c>
      <c r="R448" s="4">
        <v>387158</v>
      </c>
      <c r="S448" s="4">
        <v>703730</v>
      </c>
      <c r="T448" s="4">
        <v>297313</v>
      </c>
      <c r="U448" s="4">
        <v>62217</v>
      </c>
      <c r="V448" s="4">
        <v>59603</v>
      </c>
    </row>
    <row r="449" spans="1:22" s="10" customFormat="1" ht="16.5" customHeight="1" x14ac:dyDescent="0.25">
      <c r="A449" s="3" t="s">
        <v>134</v>
      </c>
      <c r="B449" s="12" t="s">
        <v>138</v>
      </c>
      <c r="C449" s="12"/>
      <c r="D449" s="20">
        <v>18274</v>
      </c>
      <c r="E449" s="20">
        <v>9590</v>
      </c>
      <c r="F449" s="20">
        <v>22882</v>
      </c>
      <c r="G449" s="20">
        <v>27213</v>
      </c>
      <c r="H449" s="20">
        <v>13101</v>
      </c>
      <c r="I449" s="20">
        <v>10556</v>
      </c>
      <c r="J449" s="20">
        <v>4500</v>
      </c>
      <c r="K449" s="20">
        <v>10556</v>
      </c>
      <c r="L449" s="20">
        <v>20587</v>
      </c>
      <c r="M449" s="20"/>
      <c r="N449" s="20">
        <v>787</v>
      </c>
      <c r="O449" s="20"/>
      <c r="P449" s="20"/>
      <c r="Q449" s="20">
        <v>0</v>
      </c>
      <c r="R449" s="20">
        <v>2453</v>
      </c>
      <c r="S449" s="20">
        <v>16254</v>
      </c>
      <c r="T449" s="20">
        <v>15996</v>
      </c>
      <c r="U449" s="20"/>
      <c r="V449" s="20">
        <v>6292</v>
      </c>
    </row>
    <row r="450" spans="1:22" ht="16.5" customHeight="1" x14ac:dyDescent="0.25">
      <c r="A450" s="3" t="s">
        <v>134</v>
      </c>
      <c r="B450" s="12" t="s">
        <v>1289</v>
      </c>
      <c r="C450" s="1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>
        <v>995</v>
      </c>
      <c r="U450" s="4"/>
      <c r="V450" s="4"/>
    </row>
    <row r="451" spans="1:22" ht="16.5" customHeight="1" x14ac:dyDescent="0.25">
      <c r="A451" s="3" t="s">
        <v>134</v>
      </c>
      <c r="B451" s="12" t="s">
        <v>1103</v>
      </c>
      <c r="C451" s="1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>
        <v>1000</v>
      </c>
      <c r="S451" s="4">
        <v>16705</v>
      </c>
      <c r="T451" s="4"/>
      <c r="U451" s="4"/>
      <c r="V451" s="4"/>
    </row>
    <row r="452" spans="1:22" ht="16.5" customHeight="1" x14ac:dyDescent="0.25">
      <c r="A452" s="3" t="s">
        <v>134</v>
      </c>
      <c r="B452" s="12" t="s">
        <v>936</v>
      </c>
      <c r="C452" s="12"/>
      <c r="D452" s="4">
        <v>16949</v>
      </c>
      <c r="E452" s="4">
        <v>22950</v>
      </c>
      <c r="F452" s="4">
        <v>8917</v>
      </c>
      <c r="G452" s="4">
        <v>20607</v>
      </c>
      <c r="H452" s="4">
        <v>55466</v>
      </c>
      <c r="I452" s="4">
        <v>33219</v>
      </c>
      <c r="J452" s="4">
        <v>0</v>
      </c>
      <c r="K452" s="4">
        <v>33219</v>
      </c>
      <c r="L452" s="4">
        <v>417</v>
      </c>
      <c r="M452" s="4">
        <v>2021</v>
      </c>
      <c r="N452" s="4">
        <v>2339</v>
      </c>
      <c r="O452" s="4"/>
      <c r="P452" s="4"/>
      <c r="Q452" s="4">
        <v>0</v>
      </c>
      <c r="R452" s="4"/>
      <c r="S452" s="4"/>
      <c r="T452" s="4"/>
      <c r="U452" s="4"/>
      <c r="V452" s="4"/>
    </row>
    <row r="453" spans="1:22" ht="16.5" customHeight="1" x14ac:dyDescent="0.25">
      <c r="A453" s="3" t="s">
        <v>134</v>
      </c>
      <c r="B453" s="12" t="s">
        <v>1714</v>
      </c>
      <c r="C453" s="1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>
        <v>119</v>
      </c>
      <c r="O453" s="4"/>
      <c r="P453" s="4"/>
      <c r="Q453" s="4">
        <v>0</v>
      </c>
      <c r="R453" s="4"/>
      <c r="S453" s="4"/>
      <c r="T453" s="4"/>
      <c r="U453" s="4"/>
      <c r="V453" s="4"/>
    </row>
    <row r="454" spans="1:22" s="10" customFormat="1" ht="16.5" customHeight="1" x14ac:dyDescent="0.25">
      <c r="A454" s="3" t="s">
        <v>134</v>
      </c>
      <c r="B454" s="12" t="s">
        <v>139</v>
      </c>
      <c r="C454" s="12"/>
      <c r="D454" s="20">
        <v>12423</v>
      </c>
      <c r="E454" s="20">
        <v>8063</v>
      </c>
      <c r="F454" s="20">
        <v>11619</v>
      </c>
      <c r="G454" s="20">
        <v>17242</v>
      </c>
      <c r="H454" s="20">
        <v>8424</v>
      </c>
      <c r="I454" s="20">
        <v>6029</v>
      </c>
      <c r="J454" s="20">
        <v>8138</v>
      </c>
      <c r="K454" s="20">
        <v>19762</v>
      </c>
      <c r="L454" s="20">
        <v>26864</v>
      </c>
      <c r="M454" s="20">
        <v>7080</v>
      </c>
      <c r="N454" s="20">
        <v>5537</v>
      </c>
      <c r="O454" s="20">
        <v>3161</v>
      </c>
      <c r="P454" s="20">
        <v>467</v>
      </c>
      <c r="Q454" s="20">
        <v>556</v>
      </c>
      <c r="R454" s="20">
        <v>5704</v>
      </c>
      <c r="S454" s="20">
        <v>17488</v>
      </c>
      <c r="T454" s="20">
        <v>1310</v>
      </c>
      <c r="U454" s="20">
        <v>1420</v>
      </c>
      <c r="V454" s="20">
        <v>1682</v>
      </c>
    </row>
    <row r="455" spans="1:22" ht="16.5" customHeight="1" x14ac:dyDescent="0.25">
      <c r="A455" s="3" t="s">
        <v>134</v>
      </c>
      <c r="B455" s="12" t="s">
        <v>140</v>
      </c>
      <c r="C455" s="12"/>
      <c r="D455" s="4">
        <v>15875</v>
      </c>
      <c r="E455" s="4">
        <v>34381</v>
      </c>
      <c r="F455" s="4">
        <v>27051</v>
      </c>
      <c r="G455" s="4">
        <v>14294</v>
      </c>
      <c r="H455" s="4">
        <v>7498</v>
      </c>
      <c r="I455" s="4">
        <v>18580</v>
      </c>
      <c r="J455" s="4"/>
      <c r="K455" s="4"/>
      <c r="L455" s="4"/>
      <c r="M455" s="4">
        <v>54246</v>
      </c>
      <c r="N455" s="4">
        <v>32396</v>
      </c>
      <c r="O455" s="4">
        <v>13147</v>
      </c>
      <c r="P455" s="4">
        <v>13414</v>
      </c>
      <c r="Q455" s="4">
        <v>23500</v>
      </c>
      <c r="R455" s="4">
        <v>17996</v>
      </c>
      <c r="S455" s="4">
        <v>11092</v>
      </c>
      <c r="T455" s="4">
        <v>9016</v>
      </c>
      <c r="U455" s="4">
        <v>1224</v>
      </c>
      <c r="V455" s="4">
        <v>335</v>
      </c>
    </row>
    <row r="456" spans="1:22" ht="16.5" customHeight="1" x14ac:dyDescent="0.25">
      <c r="A456" s="3" t="s">
        <v>134</v>
      </c>
      <c r="B456" s="12" t="s">
        <v>141</v>
      </c>
      <c r="C456" s="12"/>
      <c r="D456" s="4">
        <v>4006</v>
      </c>
      <c r="E456" s="4"/>
      <c r="F456" s="4">
        <v>20</v>
      </c>
      <c r="G456" s="4"/>
      <c r="H456" s="4"/>
      <c r="I456" s="4"/>
      <c r="J456" s="4"/>
      <c r="K456" s="4">
        <v>1700</v>
      </c>
      <c r="L456" s="4">
        <v>25</v>
      </c>
      <c r="M456" s="4"/>
      <c r="N456" s="4"/>
      <c r="O456" s="4"/>
      <c r="P456" s="4"/>
      <c r="Q456" s="4">
        <v>0</v>
      </c>
      <c r="R456" s="4"/>
      <c r="S456" s="4"/>
      <c r="T456" s="4"/>
      <c r="U456" s="4"/>
      <c r="V456" s="4"/>
    </row>
    <row r="457" spans="1:22" ht="16.5" customHeight="1" x14ac:dyDescent="0.25">
      <c r="A457" s="3" t="s">
        <v>134</v>
      </c>
      <c r="B457" s="12" t="s">
        <v>1611</v>
      </c>
      <c r="C457" s="1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>
        <v>1210</v>
      </c>
      <c r="V457" s="4"/>
    </row>
    <row r="458" spans="1:22" ht="16.5" customHeight="1" x14ac:dyDescent="0.25">
      <c r="A458" s="3" t="s">
        <v>134</v>
      </c>
      <c r="B458" s="12" t="s">
        <v>1715</v>
      </c>
      <c r="C458" s="1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>
        <v>15</v>
      </c>
      <c r="O458" s="4"/>
      <c r="P458" s="4"/>
      <c r="Q458" s="4">
        <v>0</v>
      </c>
      <c r="R458" s="4"/>
      <c r="S458" s="4"/>
      <c r="T458" s="4"/>
      <c r="U458" s="4"/>
      <c r="V458" s="4"/>
    </row>
    <row r="459" spans="1:22" ht="16.5" customHeight="1" x14ac:dyDescent="0.25">
      <c r="A459" s="3" t="s">
        <v>134</v>
      </c>
      <c r="B459" s="3" t="s">
        <v>1106</v>
      </c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>
        <v>99</v>
      </c>
      <c r="S459" s="4"/>
      <c r="T459" s="4"/>
      <c r="U459" s="4"/>
      <c r="V459" s="4"/>
    </row>
    <row r="460" spans="1:22" ht="16.5" customHeight="1" x14ac:dyDescent="0.25">
      <c r="A460" s="3" t="s">
        <v>134</v>
      </c>
      <c r="B460" s="3" t="s">
        <v>1107</v>
      </c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>
        <v>73</v>
      </c>
      <c r="S460" s="4"/>
      <c r="T460" s="4"/>
      <c r="U460" s="4"/>
      <c r="V460" s="4"/>
    </row>
    <row r="461" spans="1:22" ht="16.5" customHeight="1" x14ac:dyDescent="0.25">
      <c r="A461" s="3" t="s">
        <v>134</v>
      </c>
      <c r="B461" s="3" t="s">
        <v>1108</v>
      </c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>
        <v>6</v>
      </c>
      <c r="S461" s="4"/>
      <c r="T461" s="4"/>
      <c r="U461" s="4"/>
      <c r="V461" s="4"/>
    </row>
    <row r="462" spans="1:22" ht="16.5" customHeight="1" x14ac:dyDescent="0.25">
      <c r="A462" s="3" t="s">
        <v>134</v>
      </c>
      <c r="B462" s="3" t="s">
        <v>1109</v>
      </c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>
        <v>254</v>
      </c>
      <c r="S462" s="4"/>
      <c r="T462" s="4"/>
      <c r="U462" s="4"/>
      <c r="V462" s="4"/>
    </row>
    <row r="463" spans="1:22" ht="16.5" customHeight="1" x14ac:dyDescent="0.25">
      <c r="A463" s="3" t="s">
        <v>134</v>
      </c>
      <c r="B463" s="3" t="s">
        <v>1110</v>
      </c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>
        <v>313</v>
      </c>
      <c r="S463" s="4"/>
      <c r="T463" s="4"/>
      <c r="U463" s="4"/>
      <c r="V463" s="4"/>
    </row>
    <row r="464" spans="1:22" ht="16.5" customHeight="1" x14ac:dyDescent="0.25">
      <c r="A464" s="3" t="s">
        <v>134</v>
      </c>
      <c r="B464" s="3" t="s">
        <v>1111</v>
      </c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>
        <v>232</v>
      </c>
      <c r="S464" s="4"/>
      <c r="T464" s="4"/>
      <c r="U464" s="4"/>
      <c r="V464" s="4"/>
    </row>
    <row r="465" spans="1:22" ht="16.5" customHeight="1" x14ac:dyDescent="0.25">
      <c r="A465" s="3" t="s">
        <v>134</v>
      </c>
      <c r="B465" s="3" t="s">
        <v>1112</v>
      </c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>
        <v>171</v>
      </c>
      <c r="S465" s="4"/>
      <c r="T465" s="4"/>
      <c r="U465" s="4"/>
      <c r="V465" s="4"/>
    </row>
    <row r="466" spans="1:22" ht="16.5" customHeight="1" x14ac:dyDescent="0.25">
      <c r="A466" s="3" t="s">
        <v>134</v>
      </c>
      <c r="B466" s="12" t="s">
        <v>142</v>
      </c>
      <c r="C466" s="1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>
        <v>7618</v>
      </c>
      <c r="O466" s="4">
        <v>506</v>
      </c>
      <c r="P466" s="4"/>
      <c r="Q466" s="4">
        <v>0</v>
      </c>
      <c r="R466" s="4"/>
      <c r="S466" s="4"/>
      <c r="T466" s="4"/>
      <c r="U466" s="4"/>
      <c r="V466" s="4"/>
    </row>
    <row r="467" spans="1:22" ht="16.5" customHeight="1" x14ac:dyDescent="0.25">
      <c r="A467" s="3" t="s">
        <v>134</v>
      </c>
      <c r="B467" s="12" t="s">
        <v>143</v>
      </c>
      <c r="C467" s="12"/>
      <c r="D467" s="4"/>
      <c r="E467" s="4"/>
      <c r="F467" s="4"/>
      <c r="G467" s="4"/>
      <c r="H467" s="4"/>
      <c r="I467" s="4"/>
      <c r="J467" s="4"/>
      <c r="K467" s="4"/>
      <c r="L467" s="4"/>
      <c r="M467" s="4">
        <v>11489</v>
      </c>
      <c r="N467" s="4">
        <v>6145</v>
      </c>
      <c r="O467" s="4">
        <v>3080</v>
      </c>
      <c r="P467" s="4">
        <v>2547</v>
      </c>
      <c r="Q467" s="4">
        <v>2595</v>
      </c>
      <c r="R467" s="4">
        <v>840</v>
      </c>
      <c r="S467" s="4">
        <v>1527</v>
      </c>
      <c r="T467" s="4">
        <v>65</v>
      </c>
      <c r="U467" s="4"/>
      <c r="V467" s="4"/>
    </row>
    <row r="468" spans="1:22" ht="16.5" customHeight="1" x14ac:dyDescent="0.25">
      <c r="A468" s="3" t="s">
        <v>134</v>
      </c>
      <c r="B468" s="12" t="s">
        <v>1105</v>
      </c>
      <c r="C468" s="1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>
        <v>200</v>
      </c>
      <c r="S468" s="4"/>
      <c r="T468" s="4"/>
      <c r="U468" s="4"/>
      <c r="V468" s="4"/>
    </row>
    <row r="469" spans="1:22" ht="16.5" customHeight="1" x14ac:dyDescent="0.25">
      <c r="A469" s="3" t="s">
        <v>134</v>
      </c>
      <c r="B469" s="3" t="s">
        <v>144</v>
      </c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>
        <v>1888</v>
      </c>
      <c r="O469" s="4">
        <v>493</v>
      </c>
      <c r="P469" s="4"/>
      <c r="Q469" s="4">
        <v>0</v>
      </c>
      <c r="R469" s="4"/>
      <c r="S469" s="4"/>
      <c r="T469" s="4"/>
      <c r="U469" s="4"/>
      <c r="V469" s="4"/>
    </row>
    <row r="470" spans="1:22" ht="16.5" customHeight="1" x14ac:dyDescent="0.25">
      <c r="A470" s="3" t="s">
        <v>134</v>
      </c>
      <c r="B470" s="3" t="s">
        <v>145</v>
      </c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>
        <v>196</v>
      </c>
      <c r="O470" s="4"/>
      <c r="P470" s="4"/>
      <c r="Q470" s="4">
        <v>0</v>
      </c>
      <c r="R470" s="4"/>
      <c r="S470" s="4"/>
      <c r="T470" s="4"/>
      <c r="U470" s="4"/>
      <c r="V470" s="4"/>
    </row>
    <row r="471" spans="1:22" ht="16.5" customHeight="1" x14ac:dyDescent="0.25">
      <c r="A471" s="3" t="s">
        <v>134</v>
      </c>
      <c r="B471" s="12" t="s">
        <v>1290</v>
      </c>
      <c r="C471" s="1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>
        <v>22562</v>
      </c>
      <c r="U471" s="4"/>
      <c r="V471" s="4"/>
    </row>
    <row r="472" spans="1:22" ht="16.5" customHeight="1" x14ac:dyDescent="0.25">
      <c r="A472" s="3" t="s">
        <v>134</v>
      </c>
      <c r="B472" s="12" t="s">
        <v>1299</v>
      </c>
      <c r="C472" s="1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>
        <v>26951</v>
      </c>
      <c r="U472" s="4"/>
      <c r="V472" s="4"/>
    </row>
    <row r="473" spans="1:22" ht="16.5" customHeight="1" x14ac:dyDescent="0.25">
      <c r="A473" s="3" t="s">
        <v>134</v>
      </c>
      <c r="B473" s="12" t="s">
        <v>1300</v>
      </c>
      <c r="C473" s="1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>
        <v>84808</v>
      </c>
      <c r="U473" s="4"/>
      <c r="V473" s="4"/>
    </row>
    <row r="474" spans="1:22" ht="16.5" customHeight="1" x14ac:dyDescent="0.25">
      <c r="A474" s="3" t="s">
        <v>134</v>
      </c>
      <c r="B474" s="12" t="s">
        <v>1301</v>
      </c>
      <c r="C474" s="1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>
        <v>9135</v>
      </c>
      <c r="U474" s="4"/>
      <c r="V474" s="4"/>
    </row>
    <row r="475" spans="1:22" ht="16.5" customHeight="1" x14ac:dyDescent="0.25">
      <c r="A475" s="3" t="s">
        <v>134</v>
      </c>
      <c r="B475" s="12" t="s">
        <v>1302</v>
      </c>
      <c r="C475" s="1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>
        <v>4150</v>
      </c>
      <c r="U475" s="4"/>
      <c r="V475" s="4"/>
    </row>
    <row r="476" spans="1:22" ht="16.5" customHeight="1" x14ac:dyDescent="0.25">
      <c r="A476" s="3" t="s">
        <v>134</v>
      </c>
      <c r="B476" s="12" t="s">
        <v>1303</v>
      </c>
      <c r="C476" s="1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>
        <v>14743</v>
      </c>
      <c r="U476" s="4"/>
      <c r="V476" s="4"/>
    </row>
    <row r="477" spans="1:22" ht="16.5" customHeight="1" x14ac:dyDescent="0.25">
      <c r="A477" s="3" t="s">
        <v>134</v>
      </c>
      <c r="B477" s="12" t="s">
        <v>1304</v>
      </c>
      <c r="C477" s="1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>
        <v>155</v>
      </c>
      <c r="U477" s="4"/>
      <c r="V477" s="4"/>
    </row>
    <row r="478" spans="1:22" ht="16.5" customHeight="1" x14ac:dyDescent="0.25">
      <c r="A478" s="3" t="s">
        <v>134</v>
      </c>
      <c r="B478" s="12" t="s">
        <v>1305</v>
      </c>
      <c r="C478" s="1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>
        <v>54994</v>
      </c>
      <c r="U478" s="4"/>
      <c r="V478" s="4"/>
    </row>
    <row r="479" spans="1:22" ht="16.5" customHeight="1" x14ac:dyDescent="0.25">
      <c r="A479" s="3" t="s">
        <v>134</v>
      </c>
      <c r="B479" s="12" t="s">
        <v>1306</v>
      </c>
      <c r="C479" s="1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>
        <v>3689</v>
      </c>
      <c r="U479" s="4"/>
      <c r="V479" s="4"/>
    </row>
    <row r="480" spans="1:22" ht="16.5" customHeight="1" x14ac:dyDescent="0.25">
      <c r="A480" s="3" t="s">
        <v>134</v>
      </c>
      <c r="B480" s="12" t="s">
        <v>1307</v>
      </c>
      <c r="C480" s="1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>
        <v>5029</v>
      </c>
      <c r="U480" s="4"/>
      <c r="V480" s="4"/>
    </row>
    <row r="481" spans="1:22" ht="16.5" customHeight="1" x14ac:dyDescent="0.25">
      <c r="A481" s="3" t="s">
        <v>134</v>
      </c>
      <c r="B481" s="12" t="s">
        <v>1308</v>
      </c>
      <c r="C481" s="1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>
        <v>25339</v>
      </c>
      <c r="U481" s="4"/>
      <c r="V481" s="4"/>
    </row>
    <row r="482" spans="1:22" ht="16.5" customHeight="1" x14ac:dyDescent="0.25">
      <c r="A482" s="3" t="s">
        <v>134</v>
      </c>
      <c r="B482" s="12" t="s">
        <v>1291</v>
      </c>
      <c r="C482" s="1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>
        <v>3325</v>
      </c>
      <c r="U482" s="4"/>
      <c r="V482" s="4"/>
    </row>
    <row r="483" spans="1:22" ht="16.5" customHeight="1" x14ac:dyDescent="0.25">
      <c r="A483" s="3" t="s">
        <v>134</v>
      </c>
      <c r="B483" s="12" t="s">
        <v>1292</v>
      </c>
      <c r="C483" s="1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>
        <v>6817</v>
      </c>
      <c r="U483" s="4"/>
      <c r="V483" s="4"/>
    </row>
    <row r="484" spans="1:22" ht="16.5" customHeight="1" x14ac:dyDescent="0.25">
      <c r="A484" s="3" t="s">
        <v>134</v>
      </c>
      <c r="B484" s="12" t="s">
        <v>1293</v>
      </c>
      <c r="C484" s="1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>
        <v>79</v>
      </c>
      <c r="U484" s="4"/>
      <c r="V484" s="4"/>
    </row>
    <row r="485" spans="1:22" ht="16.5" customHeight="1" x14ac:dyDescent="0.25">
      <c r="A485" s="3" t="s">
        <v>134</v>
      </c>
      <c r="B485" s="12" t="s">
        <v>1294</v>
      </c>
      <c r="C485" s="1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>
        <v>479</v>
      </c>
      <c r="U485" s="4"/>
      <c r="V485" s="4"/>
    </row>
    <row r="486" spans="1:22" ht="16.5" customHeight="1" x14ac:dyDescent="0.25">
      <c r="A486" s="3" t="s">
        <v>134</v>
      </c>
      <c r="B486" s="12" t="s">
        <v>1295</v>
      </c>
      <c r="C486" s="1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>
        <v>9780</v>
      </c>
      <c r="U486" s="4"/>
      <c r="V486" s="4"/>
    </row>
    <row r="487" spans="1:22" ht="16.5" customHeight="1" x14ac:dyDescent="0.25">
      <c r="A487" s="3" t="s">
        <v>134</v>
      </c>
      <c r="B487" s="12" t="s">
        <v>1296</v>
      </c>
      <c r="C487" s="1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>
        <v>518</v>
      </c>
      <c r="U487" s="4"/>
      <c r="V487" s="4"/>
    </row>
    <row r="488" spans="1:22" ht="16.5" customHeight="1" x14ac:dyDescent="0.25">
      <c r="A488" s="3" t="s">
        <v>134</v>
      </c>
      <c r="B488" s="12" t="s">
        <v>1297</v>
      </c>
      <c r="C488" s="1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>
        <v>29302</v>
      </c>
      <c r="U488" s="4"/>
      <c r="V488" s="4"/>
    </row>
    <row r="489" spans="1:22" ht="16.5" customHeight="1" x14ac:dyDescent="0.25">
      <c r="A489" s="3" t="s">
        <v>134</v>
      </c>
      <c r="B489" s="12" t="s">
        <v>1298</v>
      </c>
      <c r="C489" s="1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>
        <v>14832</v>
      </c>
      <c r="U489" s="4"/>
      <c r="V489" s="4"/>
    </row>
    <row r="490" spans="1:22" ht="16.5" customHeight="1" x14ac:dyDescent="0.25">
      <c r="A490" s="3" t="s">
        <v>134</v>
      </c>
      <c r="B490" s="3" t="s">
        <v>176</v>
      </c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>
        <v>4208</v>
      </c>
      <c r="P490" s="4"/>
      <c r="Q490" s="4">
        <v>0</v>
      </c>
      <c r="R490" s="4"/>
      <c r="S490" s="4">
        <v>543</v>
      </c>
      <c r="T490" s="4"/>
      <c r="U490" s="4"/>
      <c r="V490" s="4"/>
    </row>
    <row r="491" spans="1:22" ht="16.5" customHeight="1" x14ac:dyDescent="0.25">
      <c r="A491" s="3" t="s">
        <v>134</v>
      </c>
      <c r="B491" s="3" t="s">
        <v>2200</v>
      </c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>
        <v>20000</v>
      </c>
    </row>
    <row r="492" spans="1:22" ht="16.5" customHeight="1" x14ac:dyDescent="0.25">
      <c r="A492" s="3" t="s">
        <v>134</v>
      </c>
      <c r="B492" s="12" t="s">
        <v>1929</v>
      </c>
      <c r="C492" s="12"/>
      <c r="D492" s="4"/>
      <c r="E492" s="4"/>
      <c r="F492" s="4"/>
      <c r="G492" s="4"/>
      <c r="H492" s="4"/>
      <c r="I492" s="4"/>
      <c r="J492" s="4"/>
      <c r="K492" s="4">
        <v>5311</v>
      </c>
      <c r="L492" s="4">
        <v>22321</v>
      </c>
      <c r="M492" s="4">
        <v>466</v>
      </c>
      <c r="N492" s="4"/>
      <c r="O492" s="4"/>
      <c r="P492" s="4">
        <v>4300</v>
      </c>
      <c r="Q492" s="4">
        <v>1500</v>
      </c>
      <c r="R492" s="4">
        <v>2500</v>
      </c>
      <c r="S492" s="4">
        <v>5494</v>
      </c>
      <c r="T492" s="4">
        <v>432</v>
      </c>
      <c r="U492" s="4"/>
      <c r="V492" s="4">
        <v>210</v>
      </c>
    </row>
    <row r="493" spans="1:22" ht="16.5" customHeight="1" x14ac:dyDescent="0.25">
      <c r="A493" s="3" t="s">
        <v>134</v>
      </c>
      <c r="B493" s="3" t="s">
        <v>146</v>
      </c>
      <c r="C493" s="3"/>
      <c r="D493" s="4">
        <v>22818</v>
      </c>
      <c r="E493" s="4">
        <v>7400</v>
      </c>
      <c r="F493" s="4">
        <v>3476</v>
      </c>
      <c r="G493" s="4">
        <v>43124</v>
      </c>
      <c r="H493" s="4">
        <v>14143</v>
      </c>
      <c r="I493" s="4">
        <v>16936</v>
      </c>
      <c r="J493" s="4">
        <v>9986</v>
      </c>
      <c r="K493" s="4">
        <v>25865</v>
      </c>
      <c r="L493" s="4">
        <v>36545</v>
      </c>
      <c r="M493" s="4">
        <v>31546</v>
      </c>
      <c r="N493" s="4">
        <v>15002</v>
      </c>
      <c r="O493" s="4">
        <v>40956</v>
      </c>
      <c r="P493" s="4">
        <v>20388</v>
      </c>
      <c r="Q493" s="4">
        <v>22718</v>
      </c>
      <c r="R493" s="4">
        <v>20466</v>
      </c>
      <c r="S493" s="4">
        <v>19276</v>
      </c>
      <c r="T493" s="4">
        <v>12943</v>
      </c>
      <c r="U493" s="4">
        <v>14344</v>
      </c>
      <c r="V493" s="4">
        <v>16845</v>
      </c>
    </row>
    <row r="494" spans="1:22" ht="16.5" customHeight="1" x14ac:dyDescent="0.25">
      <c r="A494" s="3" t="s">
        <v>134</v>
      </c>
      <c r="B494" s="3" t="s">
        <v>147</v>
      </c>
      <c r="C494" s="3"/>
      <c r="D494" s="4">
        <v>15696</v>
      </c>
      <c r="E494" s="4">
        <v>5777</v>
      </c>
      <c r="F494" s="4"/>
      <c r="G494" s="4">
        <v>12444</v>
      </c>
      <c r="H494" s="4">
        <v>12428</v>
      </c>
      <c r="I494" s="4">
        <v>1817</v>
      </c>
      <c r="J494" s="4">
        <v>16817</v>
      </c>
      <c r="K494" s="4">
        <v>22672</v>
      </c>
      <c r="L494" s="4">
        <v>285</v>
      </c>
      <c r="M494" s="4"/>
      <c r="N494" s="4">
        <v>1773</v>
      </c>
      <c r="O494" s="4">
        <v>1762</v>
      </c>
      <c r="P494" s="4"/>
      <c r="Q494" s="4">
        <v>0</v>
      </c>
      <c r="R494" s="4"/>
      <c r="S494" s="4">
        <v>1746</v>
      </c>
      <c r="T494" s="4"/>
      <c r="U494" s="4"/>
      <c r="V494" s="4"/>
    </row>
    <row r="495" spans="1:22" ht="16.5" customHeight="1" x14ac:dyDescent="0.25">
      <c r="A495" s="3" t="s">
        <v>134</v>
      </c>
      <c r="B495" s="3" t="s">
        <v>148</v>
      </c>
      <c r="C495" s="3"/>
      <c r="D495" s="4"/>
      <c r="E495" s="4"/>
      <c r="F495" s="4"/>
      <c r="G495" s="4"/>
      <c r="H495" s="4">
        <v>300</v>
      </c>
      <c r="I495" s="4">
        <v>400</v>
      </c>
      <c r="J495" s="4">
        <v>300</v>
      </c>
      <c r="K495" s="4">
        <v>653</v>
      </c>
      <c r="L495" s="4">
        <v>260</v>
      </c>
      <c r="M495" s="4">
        <v>193</v>
      </c>
      <c r="N495" s="4"/>
      <c r="O495" s="4"/>
      <c r="P495" s="4"/>
      <c r="Q495" s="4">
        <v>0</v>
      </c>
      <c r="R495" s="4"/>
      <c r="S495" s="4">
        <v>1800</v>
      </c>
      <c r="T495" s="4"/>
      <c r="U495" s="4"/>
      <c r="V495" s="4"/>
    </row>
    <row r="496" spans="1:22" ht="16.5" customHeight="1" x14ac:dyDescent="0.25">
      <c r="A496" s="3" t="s">
        <v>134</v>
      </c>
      <c r="B496" s="3" t="s">
        <v>149</v>
      </c>
      <c r="C496" s="3"/>
      <c r="D496" s="4"/>
      <c r="E496" s="4"/>
      <c r="F496" s="4"/>
      <c r="G496" s="4"/>
      <c r="H496" s="4">
        <v>300</v>
      </c>
      <c r="I496" s="4">
        <v>400</v>
      </c>
      <c r="J496" s="4">
        <v>300</v>
      </c>
      <c r="K496" s="4">
        <v>669</v>
      </c>
      <c r="L496" s="4">
        <v>262</v>
      </c>
      <c r="M496" s="4">
        <v>341</v>
      </c>
      <c r="N496" s="4"/>
      <c r="O496" s="4"/>
      <c r="P496" s="4"/>
      <c r="Q496" s="4">
        <v>0</v>
      </c>
      <c r="R496" s="4"/>
      <c r="S496" s="4"/>
      <c r="T496" s="4"/>
      <c r="U496" s="4"/>
      <c r="V496" s="4"/>
    </row>
    <row r="497" spans="1:22" ht="16.5" customHeight="1" x14ac:dyDescent="0.25">
      <c r="A497" s="3" t="s">
        <v>134</v>
      </c>
      <c r="B497" s="3" t="s">
        <v>150</v>
      </c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>
        <v>2480</v>
      </c>
      <c r="O497" s="4">
        <v>1009</v>
      </c>
      <c r="P497" s="4"/>
      <c r="Q497" s="4">
        <v>0</v>
      </c>
      <c r="R497" s="4"/>
      <c r="S497" s="4"/>
      <c r="T497" s="4"/>
      <c r="U497" s="4"/>
      <c r="V497" s="4"/>
    </row>
    <row r="498" spans="1:22" ht="16.5" customHeight="1" x14ac:dyDescent="0.25">
      <c r="A498" s="3" t="s">
        <v>134</v>
      </c>
      <c r="B498" s="3" t="s">
        <v>1051</v>
      </c>
      <c r="C498" s="3"/>
      <c r="D498" s="4">
        <v>12252</v>
      </c>
      <c r="E498" s="4">
        <v>4877</v>
      </c>
      <c r="F498" s="4">
        <v>4600</v>
      </c>
      <c r="G498" s="4">
        <v>5000</v>
      </c>
      <c r="H498" s="4">
        <v>4000</v>
      </c>
      <c r="I498" s="4">
        <v>5404</v>
      </c>
      <c r="J498" s="4">
        <v>3998</v>
      </c>
      <c r="K498" s="4">
        <v>7206</v>
      </c>
      <c r="L498" s="4">
        <v>6021</v>
      </c>
      <c r="M498" s="4">
        <v>8578</v>
      </c>
      <c r="N498" s="4">
        <v>1699</v>
      </c>
      <c r="O498" s="4">
        <v>207</v>
      </c>
      <c r="P498" s="4">
        <v>1118</v>
      </c>
      <c r="Q498" s="4">
        <v>0</v>
      </c>
      <c r="R498" s="4">
        <v>3100</v>
      </c>
      <c r="S498" s="4">
        <v>4100</v>
      </c>
      <c r="T498" s="4">
        <v>4019</v>
      </c>
      <c r="U498" s="4">
        <v>796</v>
      </c>
      <c r="V498" s="4">
        <v>1000</v>
      </c>
    </row>
    <row r="499" spans="1:22" ht="16.5" customHeight="1" x14ac:dyDescent="0.25">
      <c r="A499" s="3" t="s">
        <v>134</v>
      </c>
      <c r="B499" s="3" t="s">
        <v>2201</v>
      </c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>
        <v>107</v>
      </c>
    </row>
    <row r="500" spans="1:22" ht="16.5" customHeight="1" x14ac:dyDescent="0.25">
      <c r="A500" s="3" t="s">
        <v>134</v>
      </c>
      <c r="B500" s="3" t="s">
        <v>1716</v>
      </c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>
        <v>500</v>
      </c>
      <c r="S500" s="4"/>
      <c r="T500" s="4"/>
      <c r="U500" s="4"/>
      <c r="V500" s="4"/>
    </row>
    <row r="501" spans="1:22" ht="16.5" customHeight="1" x14ac:dyDescent="0.25">
      <c r="A501" s="3" t="s">
        <v>134</v>
      </c>
      <c r="B501" s="12" t="s">
        <v>151</v>
      </c>
      <c r="C501" s="12"/>
      <c r="D501" s="4">
        <v>10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>
        <v>0</v>
      </c>
      <c r="R501" s="4"/>
      <c r="S501" s="4"/>
      <c r="T501" s="4"/>
      <c r="U501" s="4"/>
      <c r="V501" s="4"/>
    </row>
    <row r="502" spans="1:22" ht="16.5" customHeight="1" x14ac:dyDescent="0.25">
      <c r="A502" s="3" t="s">
        <v>134</v>
      </c>
      <c r="B502" s="12" t="s">
        <v>1717</v>
      </c>
      <c r="C502" s="1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>
        <v>500</v>
      </c>
      <c r="S502" s="4"/>
      <c r="T502" s="4"/>
      <c r="U502" s="4"/>
      <c r="V502" s="4"/>
    </row>
    <row r="503" spans="1:22" ht="16.5" customHeight="1" x14ac:dyDescent="0.25">
      <c r="A503" s="3" t="s">
        <v>134</v>
      </c>
      <c r="B503" s="12" t="s">
        <v>1309</v>
      </c>
      <c r="C503" s="1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>
        <v>48920</v>
      </c>
      <c r="U503" s="4"/>
      <c r="V503" s="4">
        <v>175832</v>
      </c>
    </row>
    <row r="504" spans="1:22" ht="16.5" customHeight="1" x14ac:dyDescent="0.25">
      <c r="A504" s="3" t="s">
        <v>134</v>
      </c>
      <c r="B504" s="12" t="s">
        <v>152</v>
      </c>
      <c r="C504" s="12"/>
      <c r="D504" s="4">
        <v>779</v>
      </c>
      <c r="E504" s="4">
        <v>6429</v>
      </c>
      <c r="F504" s="4">
        <v>6666</v>
      </c>
      <c r="G504" s="4">
        <v>2294</v>
      </c>
      <c r="H504" s="4">
        <v>2000</v>
      </c>
      <c r="I504" s="4">
        <v>1000</v>
      </c>
      <c r="J504" s="4"/>
      <c r="K504" s="4">
        <v>2300</v>
      </c>
      <c r="L504" s="4">
        <v>8640</v>
      </c>
      <c r="M504" s="4">
        <v>100000</v>
      </c>
      <c r="N504" s="4">
        <v>91</v>
      </c>
      <c r="O504" s="4"/>
      <c r="P504" s="4"/>
      <c r="Q504" s="4">
        <v>0</v>
      </c>
      <c r="R504" s="4">
        <v>500</v>
      </c>
      <c r="S504" s="4"/>
      <c r="T504" s="4"/>
      <c r="U504" s="4"/>
      <c r="V504" s="4"/>
    </row>
    <row r="505" spans="1:22" ht="16.5" customHeight="1" x14ac:dyDescent="0.25">
      <c r="A505" s="3" t="s">
        <v>134</v>
      </c>
      <c r="B505" s="12" t="s">
        <v>1612</v>
      </c>
      <c r="C505" s="1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>
        <v>11</v>
      </c>
      <c r="V505" s="4"/>
    </row>
    <row r="506" spans="1:22" ht="16.5" customHeight="1" x14ac:dyDescent="0.25">
      <c r="A506" s="3" t="s">
        <v>134</v>
      </c>
      <c r="B506" s="12" t="s">
        <v>153</v>
      </c>
      <c r="C506" s="12"/>
      <c r="D506" s="4"/>
      <c r="E506" s="4"/>
      <c r="F506" s="4"/>
      <c r="G506" s="4"/>
      <c r="H506" s="4"/>
      <c r="I506" s="4"/>
      <c r="J506" s="4"/>
      <c r="K506" s="4"/>
      <c r="L506" s="4"/>
      <c r="M506" s="4">
        <v>3689</v>
      </c>
      <c r="N506" s="4">
        <v>4061</v>
      </c>
      <c r="O506" s="4"/>
      <c r="P506" s="4"/>
      <c r="Q506" s="4">
        <v>0</v>
      </c>
      <c r="R506" s="4"/>
      <c r="S506" s="4"/>
      <c r="T506" s="4"/>
      <c r="U506" s="4"/>
      <c r="V506" s="4"/>
    </row>
    <row r="507" spans="1:22" ht="16.5" customHeight="1" x14ac:dyDescent="0.25">
      <c r="A507" s="3" t="s">
        <v>134</v>
      </c>
      <c r="B507" s="12" t="s">
        <v>1718</v>
      </c>
      <c r="C507" s="12"/>
      <c r="D507" s="4"/>
      <c r="E507" s="4"/>
      <c r="F507" s="4"/>
      <c r="G507" s="4"/>
      <c r="H507" s="4"/>
      <c r="I507" s="4"/>
      <c r="J507" s="4"/>
      <c r="K507" s="4"/>
      <c r="L507" s="4"/>
      <c r="M507" s="4">
        <v>22543</v>
      </c>
      <c r="N507" s="4">
        <v>32140</v>
      </c>
      <c r="O507" s="4">
        <v>1350</v>
      </c>
      <c r="P507" s="4">
        <v>4200</v>
      </c>
      <c r="Q507" s="4">
        <v>2783</v>
      </c>
      <c r="R507" s="4"/>
      <c r="S507" s="4"/>
      <c r="T507" s="4"/>
      <c r="U507" s="4">
        <v>1202</v>
      </c>
      <c r="V507" s="4"/>
    </row>
    <row r="508" spans="1:22" ht="16.5" customHeight="1" x14ac:dyDescent="0.25">
      <c r="A508" s="3" t="s">
        <v>134</v>
      </c>
      <c r="B508" s="12" t="s">
        <v>1719</v>
      </c>
      <c r="C508" s="1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>
        <v>126</v>
      </c>
      <c r="O508" s="4"/>
      <c r="P508" s="4"/>
      <c r="Q508" s="4">
        <v>0</v>
      </c>
      <c r="R508" s="4"/>
      <c r="S508" s="4"/>
      <c r="T508" s="4"/>
      <c r="U508" s="4"/>
      <c r="V508" s="4"/>
    </row>
    <row r="509" spans="1:22" ht="16.5" customHeight="1" x14ac:dyDescent="0.25">
      <c r="A509" s="3" t="s">
        <v>134</v>
      </c>
      <c r="B509" s="57" t="s">
        <v>2202</v>
      </c>
      <c r="C509" s="1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>
        <v>4000</v>
      </c>
    </row>
    <row r="510" spans="1:22" ht="16.5" customHeight="1" x14ac:dyDescent="0.25">
      <c r="A510" s="3" t="s">
        <v>134</v>
      </c>
      <c r="B510" s="57" t="s">
        <v>2203</v>
      </c>
      <c r="C510" s="1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>
        <v>10000</v>
      </c>
    </row>
    <row r="511" spans="1:22" ht="16.5" customHeight="1" x14ac:dyDescent="0.25">
      <c r="A511" s="3" t="s">
        <v>134</v>
      </c>
      <c r="B511" s="57" t="s">
        <v>2204</v>
      </c>
      <c r="C511" s="1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>
        <v>10000</v>
      </c>
    </row>
    <row r="512" spans="1:22" ht="16.5" customHeight="1" x14ac:dyDescent="0.25">
      <c r="A512" s="3" t="s">
        <v>134</v>
      </c>
      <c r="B512" s="12" t="s">
        <v>154</v>
      </c>
      <c r="C512" s="12"/>
      <c r="D512" s="4"/>
      <c r="E512" s="4"/>
      <c r="F512" s="4"/>
      <c r="G512" s="4">
        <v>1000</v>
      </c>
      <c r="H512" s="4"/>
      <c r="I512" s="4"/>
      <c r="J512" s="4"/>
      <c r="K512" s="4"/>
      <c r="L512" s="4">
        <v>150</v>
      </c>
      <c r="M512" s="4">
        <v>100</v>
      </c>
      <c r="N512" s="4">
        <v>15</v>
      </c>
      <c r="O512" s="4"/>
      <c r="P512" s="4"/>
      <c r="Q512" s="4">
        <v>0</v>
      </c>
      <c r="R512" s="4">
        <v>2221</v>
      </c>
      <c r="S512" s="4"/>
      <c r="T512" s="4">
        <v>361</v>
      </c>
      <c r="U512" s="4"/>
      <c r="V512" s="4">
        <v>226</v>
      </c>
    </row>
    <row r="513" spans="1:22" ht="16.5" customHeight="1" x14ac:dyDescent="0.25">
      <c r="A513" s="3" t="s">
        <v>134</v>
      </c>
      <c r="B513" s="12" t="s">
        <v>1113</v>
      </c>
      <c r="C513" s="1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>
        <v>2000</v>
      </c>
      <c r="S513" s="4">
        <v>2000</v>
      </c>
      <c r="T513" s="4"/>
      <c r="U513" s="4"/>
      <c r="V513" s="4"/>
    </row>
    <row r="514" spans="1:22" ht="16.5" customHeight="1" x14ac:dyDescent="0.25">
      <c r="A514" s="3" t="s">
        <v>134</v>
      </c>
      <c r="B514" s="12" t="s">
        <v>1052</v>
      </c>
      <c r="C514" s="12"/>
      <c r="D514" s="4">
        <v>51468</v>
      </c>
      <c r="E514" s="4">
        <v>4269</v>
      </c>
      <c r="F514" s="4">
        <v>13885</v>
      </c>
      <c r="G514" s="4">
        <v>56900</v>
      </c>
      <c r="H514" s="4">
        <v>21669</v>
      </c>
      <c r="I514" s="4">
        <v>54572</v>
      </c>
      <c r="J514" s="4">
        <v>23850</v>
      </c>
      <c r="K514" s="4">
        <v>6552</v>
      </c>
      <c r="L514" s="4">
        <v>73349</v>
      </c>
      <c r="M514" s="4">
        <v>58427</v>
      </c>
      <c r="N514" s="4">
        <v>61460</v>
      </c>
      <c r="O514" s="4">
        <v>117320</v>
      </c>
      <c r="P514" s="4">
        <v>38252</v>
      </c>
      <c r="Q514" s="4">
        <v>39812</v>
      </c>
      <c r="R514" s="4">
        <v>78801</v>
      </c>
      <c r="S514" s="4">
        <v>226267</v>
      </c>
      <c r="T514" s="4">
        <v>215024</v>
      </c>
      <c r="U514" s="4">
        <v>100859</v>
      </c>
      <c r="V514" s="4">
        <v>346736</v>
      </c>
    </row>
    <row r="515" spans="1:22" ht="16.5" customHeight="1" x14ac:dyDescent="0.25">
      <c r="A515" s="3" t="s">
        <v>134</v>
      </c>
      <c r="B515" s="12" t="s">
        <v>1053</v>
      </c>
      <c r="C515" s="12"/>
      <c r="D515" s="4">
        <v>10898</v>
      </c>
      <c r="E515" s="4">
        <v>1649</v>
      </c>
      <c r="F515" s="4">
        <v>500</v>
      </c>
      <c r="G515" s="4"/>
      <c r="H515" s="4">
        <v>25</v>
      </c>
      <c r="I515" s="4"/>
      <c r="J515" s="4">
        <v>2390</v>
      </c>
      <c r="K515" s="4">
        <v>352</v>
      </c>
      <c r="L515" s="4">
        <v>16123</v>
      </c>
      <c r="M515" s="4">
        <v>4321</v>
      </c>
      <c r="N515" s="4">
        <v>2011</v>
      </c>
      <c r="O515" s="4">
        <v>96</v>
      </c>
      <c r="P515" s="4">
        <v>134</v>
      </c>
      <c r="Q515" s="4">
        <v>0</v>
      </c>
      <c r="R515" s="4">
        <v>283</v>
      </c>
      <c r="S515" s="4">
        <v>400</v>
      </c>
      <c r="T515" s="4">
        <v>801</v>
      </c>
      <c r="U515" s="4">
        <v>264</v>
      </c>
      <c r="V515" s="4">
        <v>201</v>
      </c>
    </row>
    <row r="516" spans="1:22" ht="16.5" customHeight="1" x14ac:dyDescent="0.25">
      <c r="A516" s="3" t="s">
        <v>134</v>
      </c>
      <c r="B516" s="12" t="s">
        <v>1054</v>
      </c>
      <c r="C516" s="12"/>
      <c r="D516" s="4">
        <v>109962</v>
      </c>
      <c r="E516" s="4">
        <v>70183</v>
      </c>
      <c r="F516" s="4">
        <v>76042</v>
      </c>
      <c r="G516" s="4">
        <v>101625</v>
      </c>
      <c r="H516" s="4">
        <v>140103</v>
      </c>
      <c r="I516" s="4">
        <v>85087</v>
      </c>
      <c r="J516" s="4">
        <v>254827</v>
      </c>
      <c r="K516" s="4">
        <v>166621</v>
      </c>
      <c r="L516" s="4">
        <v>487184</v>
      </c>
      <c r="M516" s="4">
        <v>334000</v>
      </c>
      <c r="N516" s="4">
        <v>354442</v>
      </c>
      <c r="O516" s="4">
        <v>373512</v>
      </c>
      <c r="P516" s="4">
        <v>606991</v>
      </c>
      <c r="Q516" s="4">
        <v>238093</v>
      </c>
      <c r="R516" s="4">
        <v>1580338</v>
      </c>
      <c r="S516" s="4">
        <v>1832844</v>
      </c>
      <c r="T516" s="4">
        <v>1801664</v>
      </c>
      <c r="U516" s="4">
        <v>1025766</v>
      </c>
      <c r="V516" s="4">
        <v>1547132</v>
      </c>
    </row>
    <row r="517" spans="1:22" ht="16.5" customHeight="1" x14ac:dyDescent="0.25">
      <c r="A517" s="3" t="s">
        <v>134</v>
      </c>
      <c r="B517" s="12" t="s">
        <v>155</v>
      </c>
      <c r="C517" s="12"/>
      <c r="D517" s="4">
        <v>10007</v>
      </c>
      <c r="E517" s="4">
        <v>8000</v>
      </c>
      <c r="F517" s="4"/>
      <c r="G517" s="4"/>
      <c r="H517" s="4">
        <v>200</v>
      </c>
      <c r="I517" s="4"/>
      <c r="J517" s="4">
        <v>132</v>
      </c>
      <c r="K517" s="4">
        <v>188</v>
      </c>
      <c r="L517" s="4">
        <v>33</v>
      </c>
      <c r="M517" s="4"/>
      <c r="N517" s="4"/>
      <c r="O517" s="4">
        <v>732</v>
      </c>
      <c r="P517" s="4"/>
      <c r="Q517" s="4">
        <v>0</v>
      </c>
      <c r="R517" s="4"/>
      <c r="S517" s="4"/>
      <c r="T517" s="4"/>
      <c r="U517" s="4"/>
      <c r="V517" s="4"/>
    </row>
    <row r="518" spans="1:22" ht="16.5" customHeight="1" x14ac:dyDescent="0.25">
      <c r="A518" s="3" t="s">
        <v>134</v>
      </c>
      <c r="B518" s="12" t="s">
        <v>990</v>
      </c>
      <c r="C518" s="1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>
        <v>9000</v>
      </c>
      <c r="Q518" s="4">
        <v>9000</v>
      </c>
      <c r="R518" s="4"/>
      <c r="S518" s="4"/>
      <c r="T518" s="4"/>
      <c r="U518" s="4"/>
      <c r="V518" s="4"/>
    </row>
    <row r="519" spans="1:22" ht="16.5" customHeight="1" x14ac:dyDescent="0.25">
      <c r="A519" s="3" t="s">
        <v>134</v>
      </c>
      <c r="B519" s="12" t="s">
        <v>156</v>
      </c>
      <c r="C519" s="12"/>
      <c r="D519" s="4"/>
      <c r="E519" s="4"/>
      <c r="F519" s="4"/>
      <c r="G519" s="4"/>
      <c r="H519" s="4"/>
      <c r="I519" s="4"/>
      <c r="J519" s="4"/>
      <c r="K519" s="4"/>
      <c r="L519" s="4"/>
      <c r="M519" s="4">
        <v>994</v>
      </c>
      <c r="N519" s="4"/>
      <c r="O519" s="4">
        <v>1820</v>
      </c>
      <c r="P519" s="4">
        <v>92</v>
      </c>
      <c r="Q519" s="4">
        <v>42</v>
      </c>
      <c r="R519" s="4"/>
      <c r="S519" s="4"/>
      <c r="T519" s="4"/>
      <c r="U519" s="4"/>
      <c r="V519" s="4"/>
    </row>
    <row r="520" spans="1:22" s="10" customFormat="1" ht="16.5" customHeight="1" x14ac:dyDescent="0.25">
      <c r="A520" s="3" t="s">
        <v>134</v>
      </c>
      <c r="B520" s="12" t="s">
        <v>157</v>
      </c>
      <c r="C520" s="12"/>
      <c r="D520" s="20"/>
      <c r="E520" s="20"/>
      <c r="F520" s="20"/>
      <c r="G520" s="20"/>
      <c r="H520" s="20"/>
      <c r="I520" s="20"/>
      <c r="J520" s="20">
        <v>700</v>
      </c>
      <c r="K520" s="20"/>
      <c r="L520" s="20"/>
      <c r="M520" s="20">
        <v>546</v>
      </c>
      <c r="N520" s="20">
        <v>41</v>
      </c>
      <c r="O520" s="20"/>
      <c r="P520" s="20"/>
      <c r="Q520" s="20">
        <v>0</v>
      </c>
      <c r="R520" s="20">
        <v>100</v>
      </c>
      <c r="S520" s="20">
        <v>37</v>
      </c>
      <c r="T520" s="20">
        <v>515</v>
      </c>
      <c r="U520" s="20"/>
      <c r="V520" s="20"/>
    </row>
    <row r="521" spans="1:22" ht="16.5" customHeight="1" x14ac:dyDescent="0.25">
      <c r="A521" s="3" t="s">
        <v>134</v>
      </c>
      <c r="B521" s="12" t="s">
        <v>1310</v>
      </c>
      <c r="C521" s="1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>
        <v>57000</v>
      </c>
      <c r="U521" s="4"/>
      <c r="V521" s="4"/>
    </row>
    <row r="522" spans="1:22" ht="16.5" customHeight="1" x14ac:dyDescent="0.25">
      <c r="A522" s="3" t="s">
        <v>134</v>
      </c>
      <c r="B522" s="12" t="s">
        <v>158</v>
      </c>
      <c r="C522" s="12"/>
      <c r="D522" s="4">
        <v>1</v>
      </c>
      <c r="E522" s="4"/>
      <c r="F522" s="4">
        <v>3000</v>
      </c>
      <c r="G522" s="4">
        <v>3000</v>
      </c>
      <c r="H522" s="4">
        <v>3000</v>
      </c>
      <c r="I522" s="4">
        <v>2000</v>
      </c>
      <c r="J522" s="4">
        <v>600</v>
      </c>
      <c r="K522" s="4">
        <v>2180</v>
      </c>
      <c r="L522" s="4">
        <v>1</v>
      </c>
      <c r="M522" s="4"/>
      <c r="N522" s="4"/>
      <c r="O522" s="4"/>
      <c r="P522" s="4"/>
      <c r="Q522" s="4">
        <v>0</v>
      </c>
      <c r="R522" s="4"/>
      <c r="S522" s="4">
        <v>298</v>
      </c>
      <c r="T522" s="4"/>
      <c r="U522" s="4"/>
      <c r="V522" s="4"/>
    </row>
    <row r="523" spans="1:22" ht="16.5" customHeight="1" x14ac:dyDescent="0.25">
      <c r="A523" s="3" t="s">
        <v>134</v>
      </c>
      <c r="B523" s="12" t="s">
        <v>1055</v>
      </c>
      <c r="C523" s="12"/>
      <c r="D523" s="4">
        <v>11877</v>
      </c>
      <c r="E523" s="4">
        <v>18910</v>
      </c>
      <c r="F523" s="4">
        <v>4599</v>
      </c>
      <c r="G523" s="4">
        <v>3999</v>
      </c>
      <c r="H523" s="4">
        <v>274</v>
      </c>
      <c r="I523" s="4"/>
      <c r="J523" s="4">
        <v>800</v>
      </c>
      <c r="K523" s="4"/>
      <c r="L523" s="4">
        <v>945</v>
      </c>
      <c r="M523" s="4">
        <v>140</v>
      </c>
      <c r="N523" s="4">
        <v>200</v>
      </c>
      <c r="O523" s="4"/>
      <c r="P523" s="4"/>
      <c r="Q523" s="4">
        <v>0</v>
      </c>
      <c r="R523" s="4"/>
      <c r="S523" s="4"/>
      <c r="T523" s="4"/>
      <c r="U523" s="4"/>
      <c r="V523" s="4"/>
    </row>
    <row r="524" spans="1:22" ht="16.5" customHeight="1" x14ac:dyDescent="0.25">
      <c r="A524" s="3" t="s">
        <v>134</v>
      </c>
      <c r="B524" s="12" t="s">
        <v>2205</v>
      </c>
      <c r="C524" s="1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>
        <v>1056</v>
      </c>
    </row>
    <row r="525" spans="1:22" ht="16.5" customHeight="1" x14ac:dyDescent="0.25">
      <c r="A525" s="3" t="s">
        <v>134</v>
      </c>
      <c r="B525" s="12" t="s">
        <v>1318</v>
      </c>
      <c r="C525" s="12" t="s">
        <v>1930</v>
      </c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>
        <v>210</v>
      </c>
      <c r="U525" s="4"/>
      <c r="V525" s="4">
        <v>6522</v>
      </c>
    </row>
    <row r="526" spans="1:22" ht="16.5" customHeight="1" x14ac:dyDescent="0.25">
      <c r="A526" s="3" t="s">
        <v>134</v>
      </c>
      <c r="B526" s="12" t="s">
        <v>10</v>
      </c>
      <c r="C526" s="12"/>
      <c r="D526" s="4">
        <v>12028</v>
      </c>
      <c r="E526" s="4">
        <v>12150</v>
      </c>
      <c r="F526" s="4">
        <v>1147</v>
      </c>
      <c r="G526" s="4">
        <v>1560</v>
      </c>
      <c r="H526" s="4">
        <v>258</v>
      </c>
      <c r="I526" s="4">
        <v>7773</v>
      </c>
      <c r="J526" s="4">
        <v>14313</v>
      </c>
      <c r="K526" s="4">
        <v>105944</v>
      </c>
      <c r="L526" s="4">
        <v>23789</v>
      </c>
      <c r="M526" s="4"/>
      <c r="N526" s="4">
        <v>41856</v>
      </c>
      <c r="O526" s="4">
        <v>56611</v>
      </c>
      <c r="P526" s="4">
        <v>3341</v>
      </c>
      <c r="Q526" s="4">
        <v>50895</v>
      </c>
      <c r="R526" s="4">
        <v>23336</v>
      </c>
      <c r="S526" s="4"/>
      <c r="T526" s="4">
        <v>5100</v>
      </c>
      <c r="U526" s="4">
        <v>8810</v>
      </c>
      <c r="V526" s="4">
        <v>7000</v>
      </c>
    </row>
    <row r="527" spans="1:22" ht="16.5" customHeight="1" x14ac:dyDescent="0.25">
      <c r="A527" s="3" t="s">
        <v>134</v>
      </c>
      <c r="B527" s="12" t="s">
        <v>2206</v>
      </c>
      <c r="C527" s="1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>
        <v>1150</v>
      </c>
    </row>
    <row r="528" spans="1:22" ht="16.5" customHeight="1" x14ac:dyDescent="0.25">
      <c r="A528" s="3" t="s">
        <v>134</v>
      </c>
      <c r="B528" s="12" t="s">
        <v>1114</v>
      </c>
      <c r="C528" s="1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>
        <v>34</v>
      </c>
      <c r="S528" s="4"/>
      <c r="T528" s="4"/>
      <c r="U528" s="4">
        <v>14</v>
      </c>
      <c r="V528" s="4"/>
    </row>
    <row r="529" spans="1:22" ht="16.5" customHeight="1" x14ac:dyDescent="0.25">
      <c r="A529" s="3" t="s">
        <v>134</v>
      </c>
      <c r="B529" s="12" t="s">
        <v>1720</v>
      </c>
      <c r="C529" s="12"/>
      <c r="D529" s="4"/>
      <c r="E529" s="4"/>
      <c r="F529" s="4"/>
      <c r="G529" s="4"/>
      <c r="H529" s="4"/>
      <c r="I529" s="4"/>
      <c r="J529" s="4"/>
      <c r="K529" s="4"/>
      <c r="L529" s="4"/>
      <c r="M529" s="4">
        <v>60</v>
      </c>
      <c r="N529" s="4">
        <v>15</v>
      </c>
      <c r="O529" s="4"/>
      <c r="P529" s="4"/>
      <c r="Q529" s="4">
        <v>0</v>
      </c>
      <c r="R529" s="4"/>
      <c r="S529" s="4"/>
      <c r="T529" s="4"/>
      <c r="U529" s="4"/>
      <c r="V529" s="4"/>
    </row>
    <row r="530" spans="1:22" ht="16.5" customHeight="1" x14ac:dyDescent="0.25">
      <c r="A530" s="3" t="s">
        <v>134</v>
      </c>
      <c r="B530" s="12" t="s">
        <v>1311</v>
      </c>
      <c r="C530" s="1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>
        <v>80</v>
      </c>
      <c r="U530" s="4"/>
      <c r="V530" s="4">
        <v>10</v>
      </c>
    </row>
    <row r="531" spans="1:22" ht="16.5" customHeight="1" x14ac:dyDescent="0.25">
      <c r="A531" s="3" t="s">
        <v>134</v>
      </c>
      <c r="B531" s="12" t="s">
        <v>159</v>
      </c>
      <c r="C531" s="12"/>
      <c r="D531" s="4"/>
      <c r="E531" s="4"/>
      <c r="F531" s="4"/>
      <c r="G531" s="4"/>
      <c r="H531" s="4"/>
      <c r="I531" s="4"/>
      <c r="J531" s="4"/>
      <c r="K531" s="4"/>
      <c r="L531" s="4"/>
      <c r="M531" s="4">
        <v>1180</v>
      </c>
      <c r="N531" s="4"/>
      <c r="O531" s="4"/>
      <c r="P531" s="4"/>
      <c r="Q531" s="4">
        <v>0</v>
      </c>
      <c r="R531" s="4"/>
      <c r="S531" s="4"/>
      <c r="T531" s="4"/>
      <c r="U531" s="4"/>
      <c r="V531" s="4"/>
    </row>
    <row r="532" spans="1:22" ht="16.5" customHeight="1" x14ac:dyDescent="0.25">
      <c r="A532" s="3" t="s">
        <v>134</v>
      </c>
      <c r="B532" s="12" t="s">
        <v>1555</v>
      </c>
      <c r="C532" s="1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>
        <v>65</v>
      </c>
      <c r="T532" s="4"/>
      <c r="U532" s="4"/>
      <c r="V532" s="4"/>
    </row>
    <row r="533" spans="1:22" ht="16.5" customHeight="1" x14ac:dyDescent="0.25">
      <c r="A533" s="3" t="s">
        <v>134</v>
      </c>
      <c r="B533" s="12" t="s">
        <v>2207</v>
      </c>
      <c r="C533" s="12" t="s">
        <v>2208</v>
      </c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>
        <v>313</v>
      </c>
    </row>
    <row r="534" spans="1:22" ht="16.5" customHeight="1" x14ac:dyDescent="0.25">
      <c r="A534" s="3" t="s">
        <v>134</v>
      </c>
      <c r="B534" s="12" t="s">
        <v>1556</v>
      </c>
      <c r="C534" s="1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>
        <v>15000</v>
      </c>
      <c r="T534" s="4"/>
      <c r="U534" s="4"/>
      <c r="V534" s="4"/>
    </row>
    <row r="535" spans="1:22" ht="16.5" customHeight="1" x14ac:dyDescent="0.25">
      <c r="A535" s="3" t="s">
        <v>134</v>
      </c>
      <c r="B535" s="12" t="s">
        <v>160</v>
      </c>
      <c r="C535" s="1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>
        <v>3172</v>
      </c>
      <c r="O535" s="4">
        <v>2145</v>
      </c>
      <c r="P535" s="4"/>
      <c r="Q535" s="4">
        <v>0</v>
      </c>
      <c r="R535" s="4"/>
      <c r="S535" s="4"/>
      <c r="T535" s="4">
        <v>1000</v>
      </c>
      <c r="U535" s="4"/>
      <c r="V535" s="4"/>
    </row>
    <row r="536" spans="1:22" ht="16.5" customHeight="1" x14ac:dyDescent="0.25">
      <c r="A536" s="3" t="s">
        <v>134</v>
      </c>
      <c r="B536" s="12" t="s">
        <v>161</v>
      </c>
      <c r="C536" s="1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>
        <v>101</v>
      </c>
      <c r="O536" s="4"/>
      <c r="P536" s="4"/>
      <c r="Q536" s="4">
        <v>0</v>
      </c>
      <c r="R536" s="4"/>
      <c r="S536" s="4"/>
      <c r="T536" s="4"/>
      <c r="U536" s="4"/>
      <c r="V536" s="4"/>
    </row>
    <row r="537" spans="1:22" ht="16.5" customHeight="1" x14ac:dyDescent="0.25">
      <c r="A537" s="3" t="s">
        <v>134</v>
      </c>
      <c r="B537" s="12" t="s">
        <v>1056</v>
      </c>
      <c r="C537" s="12"/>
      <c r="D537" s="4">
        <v>12967</v>
      </c>
      <c r="E537" s="4">
        <v>18941</v>
      </c>
      <c r="F537" s="4">
        <v>11330</v>
      </c>
      <c r="G537" s="4">
        <v>12454</v>
      </c>
      <c r="H537" s="4">
        <v>7211</v>
      </c>
      <c r="I537" s="4">
        <v>33640</v>
      </c>
      <c r="J537" s="4">
        <v>23182</v>
      </c>
      <c r="K537" s="4">
        <v>46269</v>
      </c>
      <c r="L537" s="4">
        <v>54651</v>
      </c>
      <c r="M537" s="4">
        <v>48288</v>
      </c>
      <c r="N537" s="4">
        <v>47989</v>
      </c>
      <c r="O537" s="4">
        <v>54125</v>
      </c>
      <c r="P537" s="4">
        <v>9965</v>
      </c>
      <c r="Q537" s="4">
        <v>10771</v>
      </c>
      <c r="R537" s="4">
        <v>85210</v>
      </c>
      <c r="S537" s="4">
        <v>23401</v>
      </c>
      <c r="T537" s="4">
        <v>30950</v>
      </c>
      <c r="U537" s="4">
        <v>2045</v>
      </c>
      <c r="V537" s="4">
        <v>32582</v>
      </c>
    </row>
    <row r="538" spans="1:22" ht="16.5" customHeight="1" x14ac:dyDescent="0.25">
      <c r="A538" s="3" t="s">
        <v>134</v>
      </c>
      <c r="B538" s="12" t="s">
        <v>1057</v>
      </c>
      <c r="C538" s="12"/>
      <c r="D538" s="4">
        <v>5257</v>
      </c>
      <c r="E538" s="4">
        <v>1564</v>
      </c>
      <c r="F538" s="4">
        <v>5753</v>
      </c>
      <c r="G538" s="4">
        <v>9980</v>
      </c>
      <c r="H538" s="4">
        <v>20887</v>
      </c>
      <c r="I538" s="4">
        <v>11847</v>
      </c>
      <c r="J538" s="4">
        <v>37236</v>
      </c>
      <c r="K538" s="4">
        <v>17529</v>
      </c>
      <c r="L538" s="4">
        <v>150150</v>
      </c>
      <c r="M538" s="4">
        <v>106683</v>
      </c>
      <c r="N538" s="4">
        <v>165016</v>
      </c>
      <c r="O538" s="4">
        <v>178021</v>
      </c>
      <c r="P538" s="4">
        <v>74545</v>
      </c>
      <c r="Q538" s="4">
        <v>158106</v>
      </c>
      <c r="R538" s="4">
        <v>848031</v>
      </c>
      <c r="S538" s="4">
        <v>1521878</v>
      </c>
      <c r="T538" s="4">
        <v>1322744</v>
      </c>
      <c r="U538" s="4">
        <v>1482927</v>
      </c>
      <c r="V538" s="4">
        <v>2093046</v>
      </c>
    </row>
    <row r="539" spans="1:22" ht="16.5" customHeight="1" x14ac:dyDescent="0.25">
      <c r="A539" s="3" t="s">
        <v>134</v>
      </c>
      <c r="B539" s="12" t="s">
        <v>1312</v>
      </c>
      <c r="C539" s="1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>
        <v>8000</v>
      </c>
      <c r="U539" s="4"/>
      <c r="V539" s="4"/>
    </row>
    <row r="540" spans="1:22" ht="16.5" customHeight="1" x14ac:dyDescent="0.25">
      <c r="A540" s="3" t="s">
        <v>134</v>
      </c>
      <c r="B540" s="12" t="s">
        <v>162</v>
      </c>
      <c r="C540" s="1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>
        <v>524</v>
      </c>
      <c r="O540" s="4"/>
      <c r="P540" s="4"/>
      <c r="Q540" s="4">
        <v>0</v>
      </c>
      <c r="R540" s="4"/>
      <c r="S540" s="4"/>
      <c r="T540" s="4"/>
      <c r="U540" s="4"/>
      <c r="V540" s="4"/>
    </row>
    <row r="541" spans="1:22" ht="16.5" customHeight="1" x14ac:dyDescent="0.25">
      <c r="A541" s="3" t="s">
        <v>134</v>
      </c>
      <c r="B541" s="12" t="s">
        <v>1721</v>
      </c>
      <c r="C541" s="1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>
        <v>3165</v>
      </c>
      <c r="O541" s="4"/>
      <c r="P541" s="4"/>
      <c r="Q541" s="4">
        <v>0</v>
      </c>
      <c r="R541" s="4"/>
      <c r="S541" s="4"/>
      <c r="T541" s="4"/>
      <c r="U541" s="4"/>
      <c r="V541" s="4"/>
    </row>
    <row r="542" spans="1:22" ht="16.5" customHeight="1" x14ac:dyDescent="0.25">
      <c r="A542" s="3" t="s">
        <v>134</v>
      </c>
      <c r="B542" s="12" t="s">
        <v>1722</v>
      </c>
      <c r="C542" s="12"/>
      <c r="D542" s="4"/>
      <c r="E542" s="4"/>
      <c r="F542" s="4"/>
      <c r="G542" s="4"/>
      <c r="H542" s="4"/>
      <c r="I542" s="4"/>
      <c r="J542" s="4"/>
      <c r="K542" s="4"/>
      <c r="L542" s="4"/>
      <c r="M542" s="4">
        <v>3150</v>
      </c>
      <c r="N542" s="4"/>
      <c r="O542" s="4"/>
      <c r="P542" s="4"/>
      <c r="Q542" s="4">
        <v>0</v>
      </c>
      <c r="R542" s="4"/>
      <c r="S542" s="4"/>
      <c r="T542" s="4"/>
      <c r="U542" s="4"/>
      <c r="V542" s="4"/>
    </row>
    <row r="543" spans="1:22" ht="16.5" customHeight="1" x14ac:dyDescent="0.25">
      <c r="A543" s="3" t="s">
        <v>134</v>
      </c>
      <c r="B543" s="12" t="s">
        <v>2209</v>
      </c>
      <c r="C543" s="1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>
        <v>59</v>
      </c>
    </row>
    <row r="544" spans="1:22" ht="16.5" customHeight="1" x14ac:dyDescent="0.25">
      <c r="A544" s="3" t="s">
        <v>134</v>
      </c>
      <c r="B544" s="12" t="s">
        <v>1723</v>
      </c>
      <c r="C544" s="12"/>
      <c r="D544" s="4"/>
      <c r="E544" s="4"/>
      <c r="F544" s="4"/>
      <c r="G544" s="4"/>
      <c r="H544" s="4"/>
      <c r="I544" s="4"/>
      <c r="J544" s="4"/>
      <c r="K544" s="4">
        <v>5289</v>
      </c>
      <c r="L544" s="4">
        <v>3834</v>
      </c>
      <c r="M544" s="4">
        <v>10678</v>
      </c>
      <c r="N544" s="4">
        <v>1017</v>
      </c>
      <c r="O544" s="4">
        <v>6218</v>
      </c>
      <c r="P544" s="4">
        <v>155</v>
      </c>
      <c r="Q544" s="4">
        <v>1088</v>
      </c>
      <c r="R544" s="4">
        <v>500</v>
      </c>
      <c r="S544" s="4">
        <v>3611</v>
      </c>
      <c r="T544" s="4">
        <v>501</v>
      </c>
      <c r="U544" s="4"/>
      <c r="V544" s="4"/>
    </row>
    <row r="545" spans="1:22" ht="16.5" customHeight="1" x14ac:dyDescent="0.25">
      <c r="A545" s="3" t="s">
        <v>134</v>
      </c>
      <c r="B545" s="12" t="s">
        <v>177</v>
      </c>
      <c r="C545" s="1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>
        <v>29909</v>
      </c>
      <c r="P545" s="4"/>
      <c r="Q545" s="4">
        <v>0</v>
      </c>
      <c r="R545" s="4"/>
      <c r="S545" s="4"/>
      <c r="T545" s="4"/>
      <c r="U545" s="4"/>
      <c r="V545" s="4"/>
    </row>
    <row r="546" spans="1:22" ht="16.5" customHeight="1" x14ac:dyDescent="0.25">
      <c r="A546" s="3" t="s">
        <v>134</v>
      </c>
      <c r="B546" s="12" t="s">
        <v>1115</v>
      </c>
      <c r="C546" s="1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>
        <v>2375</v>
      </c>
      <c r="S546" s="4">
        <v>4879</v>
      </c>
      <c r="T546" s="4"/>
      <c r="U546" s="4"/>
      <c r="V546" s="4"/>
    </row>
    <row r="547" spans="1:22" ht="16.5" customHeight="1" x14ac:dyDescent="0.25">
      <c r="A547" s="3" t="s">
        <v>134</v>
      </c>
      <c r="B547" s="12" t="s">
        <v>1725</v>
      </c>
      <c r="C547" s="12"/>
      <c r="D547" s="4"/>
      <c r="E547" s="4"/>
      <c r="F547" s="4"/>
      <c r="G547" s="4"/>
      <c r="H547" s="4"/>
      <c r="I547" s="4"/>
      <c r="J547" s="4"/>
      <c r="K547" s="4"/>
      <c r="L547" s="4"/>
      <c r="M547" s="4">
        <v>146044</v>
      </c>
      <c r="N547" s="4">
        <v>78805</v>
      </c>
      <c r="O547" s="4"/>
      <c r="P547" s="4">
        <v>39352</v>
      </c>
      <c r="Q547" s="4">
        <v>39686</v>
      </c>
      <c r="R547" s="4">
        <v>42068</v>
      </c>
      <c r="S547" s="4">
        <v>20529</v>
      </c>
      <c r="T547" s="4">
        <v>12363</v>
      </c>
      <c r="U547" s="4"/>
      <c r="V547" s="4">
        <v>15000</v>
      </c>
    </row>
    <row r="548" spans="1:22" ht="16.5" customHeight="1" x14ac:dyDescent="0.25">
      <c r="A548" s="3" t="s">
        <v>134</v>
      </c>
      <c r="B548" s="12" t="s">
        <v>1726</v>
      </c>
      <c r="C548" s="1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>
        <v>445</v>
      </c>
      <c r="O548" s="4"/>
      <c r="P548" s="4">
        <v>1272</v>
      </c>
      <c r="Q548" s="4">
        <v>0</v>
      </c>
      <c r="R548" s="4"/>
      <c r="S548" s="4"/>
      <c r="T548" s="4"/>
      <c r="U548" s="4"/>
      <c r="V548" s="4"/>
    </row>
    <row r="549" spans="1:22" ht="16.5" customHeight="1" x14ac:dyDescent="0.25">
      <c r="A549" s="3" t="s">
        <v>134</v>
      </c>
      <c r="B549" s="12" t="s">
        <v>1728</v>
      </c>
      <c r="C549" s="1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>
        <v>2012</v>
      </c>
      <c r="T549" s="4">
        <v>4058</v>
      </c>
      <c r="U549" s="4"/>
      <c r="V549" s="4"/>
    </row>
    <row r="550" spans="1:22" ht="16.5" customHeight="1" x14ac:dyDescent="0.25">
      <c r="A550" s="3" t="s">
        <v>134</v>
      </c>
      <c r="B550" s="12" t="s">
        <v>1727</v>
      </c>
      <c r="C550" s="1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>
        <v>213</v>
      </c>
      <c r="O550" s="4"/>
      <c r="P550" s="4">
        <v>1733</v>
      </c>
      <c r="Q550" s="4">
        <v>0</v>
      </c>
      <c r="R550" s="4"/>
      <c r="S550" s="4"/>
      <c r="T550" s="4"/>
      <c r="U550" s="4"/>
      <c r="V550" s="4"/>
    </row>
    <row r="551" spans="1:22" ht="16.5" customHeight="1" x14ac:dyDescent="0.25">
      <c r="A551" s="3" t="s">
        <v>134</v>
      </c>
      <c r="B551" s="12" t="s">
        <v>1724</v>
      </c>
      <c r="C551" s="1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>
        <v>5024</v>
      </c>
      <c r="S551" s="4">
        <v>23630</v>
      </c>
      <c r="T551" s="4">
        <v>4004</v>
      </c>
      <c r="U551" s="4"/>
      <c r="V551" s="4"/>
    </row>
    <row r="552" spans="1:22" ht="16.5" customHeight="1" x14ac:dyDescent="0.25">
      <c r="A552" s="3" t="s">
        <v>134</v>
      </c>
      <c r="B552" s="12" t="s">
        <v>1729</v>
      </c>
      <c r="C552" s="12"/>
      <c r="D552" s="4"/>
      <c r="E552" s="4"/>
      <c r="F552" s="4"/>
      <c r="G552" s="4"/>
      <c r="H552" s="4"/>
      <c r="I552" s="4"/>
      <c r="J552" s="4"/>
      <c r="K552" s="4"/>
      <c r="L552" s="4"/>
      <c r="M552" s="4">
        <v>867</v>
      </c>
      <c r="N552" s="4">
        <v>3052</v>
      </c>
      <c r="O552" s="4">
        <v>33899</v>
      </c>
      <c r="P552" s="4">
        <v>1905</v>
      </c>
      <c r="Q552" s="4">
        <v>2472</v>
      </c>
      <c r="R552" s="4">
        <v>290</v>
      </c>
      <c r="S552" s="4"/>
      <c r="T552" s="4"/>
      <c r="U552" s="4"/>
      <c r="V552" s="4"/>
    </row>
    <row r="553" spans="1:22" ht="16.5" customHeight="1" x14ac:dyDescent="0.25">
      <c r="A553" s="3" t="s">
        <v>134</v>
      </c>
      <c r="B553" s="12" t="s">
        <v>1313</v>
      </c>
      <c r="C553" s="1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>
        <v>782</v>
      </c>
      <c r="U553" s="4"/>
      <c r="V553" s="4"/>
    </row>
    <row r="554" spans="1:22" ht="16.5" customHeight="1" x14ac:dyDescent="0.25">
      <c r="A554" s="3" t="s">
        <v>134</v>
      </c>
      <c r="B554" s="12" t="s">
        <v>163</v>
      </c>
      <c r="C554" s="12"/>
      <c r="D554" s="4"/>
      <c r="E554" s="4">
        <v>954</v>
      </c>
      <c r="F554" s="4">
        <v>2425</v>
      </c>
      <c r="G554" s="4"/>
      <c r="H554" s="4"/>
      <c r="I554" s="4">
        <v>1700</v>
      </c>
      <c r="J554" s="4">
        <v>1700</v>
      </c>
      <c r="K554" s="4"/>
      <c r="L554" s="4"/>
      <c r="M554" s="4"/>
      <c r="N554" s="4">
        <v>189</v>
      </c>
      <c r="O554" s="4"/>
      <c r="P554" s="4"/>
      <c r="Q554" s="4">
        <v>0</v>
      </c>
      <c r="R554" s="4">
        <v>440</v>
      </c>
      <c r="S554" s="4"/>
      <c r="T554" s="4">
        <v>2161</v>
      </c>
      <c r="U554" s="4"/>
      <c r="V554" s="4"/>
    </row>
    <row r="555" spans="1:22" ht="16.5" customHeight="1" x14ac:dyDescent="0.25">
      <c r="A555" s="3" t="s">
        <v>134</v>
      </c>
      <c r="B555" s="12" t="s">
        <v>1058</v>
      </c>
      <c r="C555" s="12"/>
      <c r="D555" s="4">
        <v>1433</v>
      </c>
      <c r="E555" s="4"/>
      <c r="F555" s="4"/>
      <c r="G555" s="4">
        <v>3313</v>
      </c>
      <c r="H555" s="4">
        <v>4050</v>
      </c>
      <c r="I555" s="4">
        <v>1129</v>
      </c>
      <c r="J555" s="4">
        <v>1332</v>
      </c>
      <c r="K555" s="4">
        <v>2656</v>
      </c>
      <c r="L555" s="4">
        <v>1976</v>
      </c>
      <c r="M555" s="4">
        <v>717</v>
      </c>
      <c r="N555" s="4">
        <v>1132</v>
      </c>
      <c r="O555" s="4">
        <v>471</v>
      </c>
      <c r="P555" s="4">
        <v>630</v>
      </c>
      <c r="Q555" s="4">
        <v>350</v>
      </c>
      <c r="R555" s="4">
        <v>4977</v>
      </c>
      <c r="S555" s="4">
        <v>4291</v>
      </c>
      <c r="T555" s="4">
        <v>8146</v>
      </c>
      <c r="U555" s="4"/>
      <c r="V555" s="4"/>
    </row>
    <row r="556" spans="1:22" ht="16.5" customHeight="1" x14ac:dyDescent="0.25">
      <c r="A556" s="3" t="s">
        <v>134</v>
      </c>
      <c r="B556" s="12" t="s">
        <v>164</v>
      </c>
      <c r="C556" s="12"/>
      <c r="D556" s="4">
        <v>3713</v>
      </c>
      <c r="E556" s="4">
        <v>162</v>
      </c>
      <c r="F556" s="4"/>
      <c r="G556" s="4"/>
      <c r="H556" s="4"/>
      <c r="I556" s="4"/>
      <c r="J556" s="4"/>
      <c r="K556" s="4">
        <v>2898</v>
      </c>
      <c r="L556" s="4"/>
      <c r="M556" s="4"/>
      <c r="N556" s="4"/>
      <c r="O556" s="4"/>
      <c r="P556" s="4"/>
      <c r="Q556" s="4">
        <v>0</v>
      </c>
      <c r="R556" s="4"/>
      <c r="S556" s="4"/>
      <c r="T556" s="4"/>
      <c r="U556" s="4"/>
      <c r="V556" s="4"/>
    </row>
    <row r="557" spans="1:22" ht="16.5" customHeight="1" x14ac:dyDescent="0.25">
      <c r="A557" s="3" t="s">
        <v>134</v>
      </c>
      <c r="B557" s="12" t="s">
        <v>1730</v>
      </c>
      <c r="C557" s="12"/>
      <c r="D557" s="4"/>
      <c r="E557" s="4"/>
      <c r="F557" s="4"/>
      <c r="G557" s="4"/>
      <c r="H557" s="4"/>
      <c r="I557" s="4"/>
      <c r="J557" s="4"/>
      <c r="K557" s="4"/>
      <c r="L557" s="4"/>
      <c r="M557" s="4">
        <v>253696</v>
      </c>
      <c r="N557" s="4">
        <v>376244</v>
      </c>
      <c r="O557" s="4">
        <v>571168</v>
      </c>
      <c r="P557" s="4">
        <v>452708</v>
      </c>
      <c r="Q557" s="4">
        <v>266908</v>
      </c>
      <c r="R557" s="4">
        <v>550405</v>
      </c>
      <c r="S557" s="4">
        <v>631904</v>
      </c>
      <c r="T557" s="4">
        <v>1081106</v>
      </c>
      <c r="U557" s="4">
        <v>846410</v>
      </c>
      <c r="V557" s="4">
        <v>2393421</v>
      </c>
    </row>
    <row r="558" spans="1:22" ht="16.5" customHeight="1" x14ac:dyDescent="0.25">
      <c r="A558" s="3" t="s">
        <v>134</v>
      </c>
      <c r="B558" s="12" t="s">
        <v>1059</v>
      </c>
      <c r="C558" s="12"/>
      <c r="D558" s="4"/>
      <c r="E558" s="4"/>
      <c r="F558" s="4"/>
      <c r="G558" s="4"/>
      <c r="H558" s="4"/>
      <c r="I558" s="4"/>
      <c r="J558" s="4">
        <v>1290</v>
      </c>
      <c r="K558" s="4">
        <v>790</v>
      </c>
      <c r="L558" s="4">
        <v>750</v>
      </c>
      <c r="M558" s="4">
        <v>60</v>
      </c>
      <c r="N558" s="4">
        <v>1429</v>
      </c>
      <c r="O558" s="4">
        <v>448</v>
      </c>
      <c r="P558" s="4">
        <v>208</v>
      </c>
      <c r="Q558" s="4">
        <v>0</v>
      </c>
      <c r="R558" s="4">
        <v>4909</v>
      </c>
      <c r="S558" s="4">
        <v>5684</v>
      </c>
      <c r="T558" s="4">
        <v>5651</v>
      </c>
      <c r="U558" s="4">
        <v>21976</v>
      </c>
      <c r="V558" s="4">
        <v>13014</v>
      </c>
    </row>
    <row r="559" spans="1:22" ht="16.5" customHeight="1" x14ac:dyDescent="0.25">
      <c r="A559" s="3" t="s">
        <v>134</v>
      </c>
      <c r="B559" s="12" t="s">
        <v>165</v>
      </c>
      <c r="C559" s="12"/>
      <c r="D559" s="4"/>
      <c r="E559" s="4"/>
      <c r="F559" s="4"/>
      <c r="G559" s="4"/>
      <c r="H559" s="4"/>
      <c r="I559" s="4"/>
      <c r="J559" s="4"/>
      <c r="K559" s="4"/>
      <c r="L559" s="4"/>
      <c r="M559" s="4">
        <v>6728</v>
      </c>
      <c r="N559" s="4">
        <v>448</v>
      </c>
      <c r="O559" s="4"/>
      <c r="P559" s="4">
        <v>1641</v>
      </c>
      <c r="Q559" s="4">
        <v>0</v>
      </c>
      <c r="R559" s="4">
        <v>100</v>
      </c>
      <c r="S559" s="4">
        <v>10438</v>
      </c>
      <c r="T559" s="4">
        <v>23306</v>
      </c>
      <c r="U559" s="4">
        <v>19695</v>
      </c>
      <c r="V559" s="4"/>
    </row>
    <row r="560" spans="1:22" ht="16.5" customHeight="1" x14ac:dyDescent="0.25">
      <c r="A560" s="3" t="s">
        <v>134</v>
      </c>
      <c r="B560" s="12" t="s">
        <v>1557</v>
      </c>
      <c r="C560" s="1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>
        <v>160</v>
      </c>
      <c r="T560" s="4"/>
      <c r="U560" s="4"/>
      <c r="V560" s="4">
        <v>39</v>
      </c>
    </row>
    <row r="561" spans="1:22" ht="16.5" customHeight="1" x14ac:dyDescent="0.25">
      <c r="A561" s="3" t="s">
        <v>134</v>
      </c>
      <c r="B561" s="12" t="s">
        <v>167</v>
      </c>
      <c r="C561" s="12"/>
      <c r="D561" s="4"/>
      <c r="E561" s="4">
        <v>1163</v>
      </c>
      <c r="F561" s="4"/>
      <c r="G561" s="4"/>
      <c r="H561" s="4"/>
      <c r="I561" s="4">
        <v>18483</v>
      </c>
      <c r="J561" s="4">
        <v>18483</v>
      </c>
      <c r="K561" s="4">
        <v>14639</v>
      </c>
      <c r="L561" s="4">
        <v>16476</v>
      </c>
      <c r="M561" s="4">
        <v>15150</v>
      </c>
      <c r="N561" s="4">
        <v>55660</v>
      </c>
      <c r="O561" s="4">
        <v>51064</v>
      </c>
      <c r="P561" s="4">
        <v>35217</v>
      </c>
      <c r="Q561" s="4">
        <v>57945</v>
      </c>
      <c r="R561" s="4">
        <v>79430</v>
      </c>
      <c r="S561" s="4">
        <v>220679</v>
      </c>
      <c r="T561" s="4">
        <v>406898</v>
      </c>
      <c r="U561" s="4">
        <v>188531</v>
      </c>
      <c r="V561" s="4">
        <v>338086</v>
      </c>
    </row>
    <row r="562" spans="1:22" ht="16.5" customHeight="1" x14ac:dyDescent="0.25">
      <c r="A562" s="3" t="s">
        <v>134</v>
      </c>
      <c r="B562" s="3" t="s">
        <v>168</v>
      </c>
      <c r="C562" s="3"/>
      <c r="D562" s="4"/>
      <c r="E562" s="4"/>
      <c r="F562" s="4">
        <v>3530</v>
      </c>
      <c r="G562" s="4">
        <v>2477</v>
      </c>
      <c r="H562" s="4"/>
      <c r="I562" s="4">
        <v>1200</v>
      </c>
      <c r="J562" s="4">
        <v>1200</v>
      </c>
      <c r="K562" s="4">
        <v>911</v>
      </c>
      <c r="L562" s="4">
        <v>6014</v>
      </c>
      <c r="M562" s="4">
        <v>3329</v>
      </c>
      <c r="N562" s="4">
        <v>11598</v>
      </c>
      <c r="O562" s="4">
        <v>8309</v>
      </c>
      <c r="P562" s="4">
        <v>22225</v>
      </c>
      <c r="Q562" s="4">
        <v>22004</v>
      </c>
      <c r="R562" s="4">
        <v>11589</v>
      </c>
      <c r="S562" s="4">
        <v>543</v>
      </c>
      <c r="T562" s="4">
        <v>5751</v>
      </c>
      <c r="U562" s="4"/>
      <c r="V562" s="4"/>
    </row>
    <row r="563" spans="1:22" ht="16.5" customHeight="1" x14ac:dyDescent="0.25">
      <c r="A563" s="3" t="s">
        <v>134</v>
      </c>
      <c r="B563" s="3" t="s">
        <v>169</v>
      </c>
      <c r="C563" s="3"/>
      <c r="D563" s="4"/>
      <c r="E563" s="4"/>
      <c r="F563" s="4"/>
      <c r="G563" s="4"/>
      <c r="H563" s="4"/>
      <c r="I563" s="4"/>
      <c r="J563" s="4"/>
      <c r="K563" s="4"/>
      <c r="L563" s="4">
        <v>6693</v>
      </c>
      <c r="M563" s="4"/>
      <c r="N563" s="4"/>
      <c r="O563" s="4"/>
      <c r="P563" s="4"/>
      <c r="Q563" s="4">
        <v>0</v>
      </c>
      <c r="R563" s="4"/>
      <c r="S563" s="4"/>
      <c r="T563" s="4"/>
      <c r="U563" s="4"/>
      <c r="V563" s="4"/>
    </row>
    <row r="564" spans="1:22" ht="16.5" customHeight="1" x14ac:dyDescent="0.25">
      <c r="A564" s="3" t="s">
        <v>134</v>
      </c>
      <c r="B564" s="3" t="s">
        <v>171</v>
      </c>
      <c r="C564" s="3"/>
      <c r="D564" s="4"/>
      <c r="E564" s="4"/>
      <c r="F564" s="4"/>
      <c r="G564" s="4"/>
      <c r="H564" s="4"/>
      <c r="I564" s="4">
        <v>7947</v>
      </c>
      <c r="J564" s="4">
        <v>7947</v>
      </c>
      <c r="K564" s="4">
        <v>74387</v>
      </c>
      <c r="L564" s="4">
        <v>2728</v>
      </c>
      <c r="M564" s="4">
        <v>8993</v>
      </c>
      <c r="N564" s="4">
        <v>38565</v>
      </c>
      <c r="O564" s="4">
        <v>33083</v>
      </c>
      <c r="P564" s="4">
        <v>19002</v>
      </c>
      <c r="Q564" s="4">
        <v>0</v>
      </c>
      <c r="R564" s="4">
        <v>9493</v>
      </c>
      <c r="S564" s="4">
        <v>44776</v>
      </c>
      <c r="T564" s="4">
        <v>5596</v>
      </c>
      <c r="U564" s="4">
        <v>83233</v>
      </c>
      <c r="V564" s="4">
        <v>33496</v>
      </c>
    </row>
    <row r="565" spans="1:22" ht="16.5" customHeight="1" x14ac:dyDescent="0.25">
      <c r="A565" s="3" t="s">
        <v>134</v>
      </c>
      <c r="B565" s="3" t="s">
        <v>170</v>
      </c>
      <c r="C565" s="3"/>
      <c r="D565" s="4">
        <v>14240</v>
      </c>
      <c r="E565" s="4">
        <v>16580</v>
      </c>
      <c r="F565" s="4">
        <v>21205</v>
      </c>
      <c r="G565" s="4">
        <v>30745</v>
      </c>
      <c r="H565" s="4">
        <v>17819</v>
      </c>
      <c r="I565" s="4">
        <v>25657</v>
      </c>
      <c r="J565" s="4">
        <v>13494</v>
      </c>
      <c r="K565" s="4">
        <v>21280</v>
      </c>
      <c r="L565" s="4">
        <v>44232</v>
      </c>
      <c r="M565" s="4">
        <v>30685</v>
      </c>
      <c r="N565" s="4">
        <v>12315</v>
      </c>
      <c r="O565" s="4">
        <v>4991</v>
      </c>
      <c r="P565" s="4">
        <v>7835</v>
      </c>
      <c r="Q565" s="4">
        <v>7774</v>
      </c>
      <c r="R565" s="4">
        <v>13200</v>
      </c>
      <c r="S565" s="4">
        <v>11902</v>
      </c>
      <c r="T565" s="4">
        <v>5311</v>
      </c>
      <c r="U565" s="4">
        <v>528</v>
      </c>
      <c r="V565" s="4">
        <v>10580</v>
      </c>
    </row>
    <row r="566" spans="1:22" ht="16.5" customHeight="1" x14ac:dyDescent="0.25">
      <c r="A566" s="3" t="s">
        <v>134</v>
      </c>
      <c r="B566" s="12" t="s">
        <v>2214</v>
      </c>
      <c r="C566" s="1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>
        <v>106</v>
      </c>
    </row>
    <row r="567" spans="1:22" ht="16.5" customHeight="1" x14ac:dyDescent="0.25">
      <c r="A567" s="3" t="s">
        <v>134</v>
      </c>
      <c r="B567" s="3" t="s">
        <v>1060</v>
      </c>
      <c r="C567" s="3"/>
      <c r="D567" s="4">
        <v>12839</v>
      </c>
      <c r="E567" s="4">
        <v>6103</v>
      </c>
      <c r="F567" s="4">
        <v>1164</v>
      </c>
      <c r="G567" s="4">
        <v>3114</v>
      </c>
      <c r="H567" s="4"/>
      <c r="I567" s="4">
        <v>76</v>
      </c>
      <c r="J567" s="4">
        <v>1700</v>
      </c>
      <c r="K567" s="4">
        <v>1017</v>
      </c>
      <c r="L567" s="4">
        <v>6500</v>
      </c>
      <c r="M567" s="4">
        <v>5294</v>
      </c>
      <c r="N567" s="4">
        <v>11699</v>
      </c>
      <c r="O567" s="4">
        <v>6989</v>
      </c>
      <c r="P567" s="4">
        <v>5441</v>
      </c>
      <c r="Q567" s="4">
        <v>6354</v>
      </c>
      <c r="R567" s="4">
        <v>22690</v>
      </c>
      <c r="S567" s="4">
        <v>25124</v>
      </c>
      <c r="T567" s="4"/>
      <c r="U567" s="4">
        <v>7889</v>
      </c>
      <c r="V567" s="4">
        <v>34348</v>
      </c>
    </row>
    <row r="568" spans="1:22" ht="16.5" customHeight="1" x14ac:dyDescent="0.25">
      <c r="A568" s="3" t="s">
        <v>134</v>
      </c>
      <c r="B568" s="12" t="s">
        <v>1314</v>
      </c>
      <c r="C568" s="12" t="s">
        <v>147</v>
      </c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>
        <v>2652</v>
      </c>
      <c r="S568" s="4"/>
      <c r="T568" s="4"/>
      <c r="U568" s="4"/>
      <c r="V568" s="4"/>
    </row>
    <row r="569" spans="1:22" ht="16.5" customHeight="1" x14ac:dyDescent="0.25">
      <c r="A569" s="3" t="s">
        <v>134</v>
      </c>
      <c r="B569" s="12" t="s">
        <v>1315</v>
      </c>
      <c r="C569" s="12" t="s">
        <v>1931</v>
      </c>
      <c r="D569" s="4"/>
      <c r="E569" s="4"/>
      <c r="F569" s="4"/>
      <c r="G569" s="4"/>
      <c r="H569" s="4"/>
      <c r="I569" s="4"/>
      <c r="J569" s="4"/>
      <c r="K569" s="4"/>
      <c r="L569" s="4"/>
      <c r="M569" s="4">
        <v>162534</v>
      </c>
      <c r="N569" s="4">
        <v>157439</v>
      </c>
      <c r="O569" s="4">
        <v>87225</v>
      </c>
      <c r="P569" s="4">
        <v>62245</v>
      </c>
      <c r="Q569" s="4">
        <v>0</v>
      </c>
      <c r="R569" s="4">
        <v>64664</v>
      </c>
      <c r="S569" s="4"/>
      <c r="T569" s="4">
        <v>121734</v>
      </c>
      <c r="U569" s="4"/>
      <c r="V569" s="4"/>
    </row>
    <row r="570" spans="1:22" ht="16.5" customHeight="1" x14ac:dyDescent="0.25">
      <c r="A570" s="3" t="s">
        <v>134</v>
      </c>
      <c r="B570" s="3" t="s">
        <v>1061</v>
      </c>
      <c r="C570" s="3"/>
      <c r="D570" s="4">
        <v>254</v>
      </c>
      <c r="E570" s="4"/>
      <c r="F570" s="4"/>
      <c r="G570" s="4">
        <v>500</v>
      </c>
      <c r="H570" s="4"/>
      <c r="I570" s="4">
        <v>234</v>
      </c>
      <c r="J570" s="4"/>
      <c r="K570" s="4">
        <v>383275</v>
      </c>
      <c r="L570" s="4">
        <v>3</v>
      </c>
      <c r="M570" s="4">
        <v>1000</v>
      </c>
      <c r="N570" s="4">
        <v>895</v>
      </c>
      <c r="O570" s="4">
        <v>4275</v>
      </c>
      <c r="P570" s="4">
        <v>847</v>
      </c>
      <c r="Q570" s="4">
        <v>2600</v>
      </c>
      <c r="R570" s="4">
        <v>11726</v>
      </c>
      <c r="S570" s="4">
        <v>17284</v>
      </c>
      <c r="T570" s="4">
        <v>8605</v>
      </c>
      <c r="U570" s="4">
        <v>15595</v>
      </c>
      <c r="V570" s="4">
        <v>14081</v>
      </c>
    </row>
    <row r="571" spans="1:22" ht="16.5" customHeight="1" x14ac:dyDescent="0.25">
      <c r="A571" s="3" t="s">
        <v>134</v>
      </c>
      <c r="B571" s="12" t="s">
        <v>1062</v>
      </c>
      <c r="C571" s="1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>
        <v>120</v>
      </c>
      <c r="O571" s="4"/>
      <c r="P571" s="4"/>
      <c r="Q571" s="4">
        <v>0</v>
      </c>
      <c r="R571" s="4"/>
      <c r="S571" s="4"/>
      <c r="T571" s="4"/>
      <c r="U571" s="4"/>
      <c r="V571" s="4"/>
    </row>
    <row r="572" spans="1:22" ht="16.5" customHeight="1" x14ac:dyDescent="0.25">
      <c r="A572" s="3" t="s">
        <v>134</v>
      </c>
      <c r="B572" s="12" t="s">
        <v>1558</v>
      </c>
      <c r="C572" s="12"/>
      <c r="D572" s="4"/>
      <c r="E572" s="4"/>
      <c r="F572" s="4"/>
      <c r="G572" s="4"/>
      <c r="H572" s="4"/>
      <c r="I572" s="4"/>
      <c r="J572" s="4"/>
      <c r="K572" s="4"/>
      <c r="L572" s="4"/>
      <c r="M572" s="4">
        <v>162534</v>
      </c>
      <c r="N572" s="4">
        <v>157439</v>
      </c>
      <c r="O572" s="4">
        <v>87225</v>
      </c>
      <c r="P572" s="4">
        <v>62245</v>
      </c>
      <c r="Q572" s="4">
        <v>0</v>
      </c>
      <c r="R572" s="4">
        <v>64664</v>
      </c>
      <c r="S572" s="4">
        <v>92335</v>
      </c>
      <c r="T572" s="4"/>
      <c r="U572" s="4">
        <v>74524</v>
      </c>
      <c r="V572" s="4">
        <v>47242</v>
      </c>
    </row>
    <row r="573" spans="1:22" ht="16.5" customHeight="1" x14ac:dyDescent="0.25">
      <c r="A573" s="3" t="s">
        <v>134</v>
      </c>
      <c r="B573" s="3" t="s">
        <v>166</v>
      </c>
      <c r="C573" s="3"/>
      <c r="D573" s="4">
        <v>3189</v>
      </c>
      <c r="E573" s="4">
        <v>369</v>
      </c>
      <c r="F573" s="4"/>
      <c r="G573" s="4"/>
      <c r="H573" s="4"/>
      <c r="I573" s="4"/>
      <c r="J573" s="4">
        <v>3200</v>
      </c>
      <c r="K573" s="4">
        <v>2346</v>
      </c>
      <c r="L573" s="4">
        <v>16921</v>
      </c>
      <c r="M573" s="4">
        <v>7442</v>
      </c>
      <c r="N573" s="4">
        <v>8514</v>
      </c>
      <c r="O573" s="4">
        <v>8281</v>
      </c>
      <c r="P573" s="4">
        <v>3832</v>
      </c>
      <c r="Q573" s="4">
        <v>2612</v>
      </c>
      <c r="R573" s="4">
        <v>14925</v>
      </c>
      <c r="S573" s="4">
        <v>19141</v>
      </c>
      <c r="T573" s="4">
        <v>31443</v>
      </c>
      <c r="U573" s="4">
        <v>18895</v>
      </c>
      <c r="V573" s="4">
        <v>44261</v>
      </c>
    </row>
    <row r="574" spans="1:22" ht="16.5" customHeight="1" x14ac:dyDescent="0.25">
      <c r="A574" s="3" t="s">
        <v>134</v>
      </c>
      <c r="B574" s="3" t="s">
        <v>2215</v>
      </c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>
        <v>16109</v>
      </c>
    </row>
    <row r="575" spans="1:22" ht="16.5" customHeight="1" x14ac:dyDescent="0.25">
      <c r="A575" s="3" t="s">
        <v>134</v>
      </c>
      <c r="B575" s="12" t="s">
        <v>1912</v>
      </c>
      <c r="C575" s="12" t="s">
        <v>1932</v>
      </c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>
        <v>753</v>
      </c>
      <c r="T575" s="20">
        <v>4960</v>
      </c>
      <c r="U575" s="20"/>
      <c r="V575" s="20">
        <v>4791</v>
      </c>
    </row>
    <row r="576" spans="1:22" ht="16.5" customHeight="1" x14ac:dyDescent="0.25">
      <c r="A576" s="3" t="s">
        <v>134</v>
      </c>
      <c r="B576" s="3" t="s">
        <v>172</v>
      </c>
      <c r="C576" s="3"/>
      <c r="D576" s="4">
        <v>726</v>
      </c>
      <c r="E576" s="4">
        <v>530</v>
      </c>
      <c r="F576" s="4">
        <v>1967</v>
      </c>
      <c r="G576" s="4">
        <v>874</v>
      </c>
      <c r="H576" s="4"/>
      <c r="I576" s="4">
        <v>2613</v>
      </c>
      <c r="J576" s="4">
        <v>76</v>
      </c>
      <c r="K576" s="4">
        <v>4144</v>
      </c>
      <c r="L576" s="4">
        <v>1096</v>
      </c>
      <c r="M576" s="4">
        <v>5100</v>
      </c>
      <c r="N576" s="4"/>
      <c r="O576" s="4"/>
      <c r="P576" s="4"/>
      <c r="Q576" s="4">
        <v>1334</v>
      </c>
      <c r="R576" s="4"/>
      <c r="S576" s="4"/>
      <c r="T576" s="4">
        <v>2474</v>
      </c>
      <c r="U576" s="4"/>
      <c r="V576" s="4"/>
    </row>
    <row r="577" spans="1:23" ht="16.5" customHeight="1" x14ac:dyDescent="0.25">
      <c r="A577" s="3" t="s">
        <v>134</v>
      </c>
      <c r="B577" s="58" t="s">
        <v>2216</v>
      </c>
      <c r="C577" s="3" t="s">
        <v>2217</v>
      </c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>
        <v>4338</v>
      </c>
    </row>
    <row r="578" spans="1:23" ht="16.5" customHeight="1" x14ac:dyDescent="0.25">
      <c r="A578" s="3" t="s">
        <v>134</v>
      </c>
      <c r="B578" s="58" t="s">
        <v>2218</v>
      </c>
      <c r="C578" s="3" t="s">
        <v>2219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>
        <v>3479</v>
      </c>
    </row>
    <row r="579" spans="1:23" s="10" customFormat="1" ht="16.5" customHeight="1" x14ac:dyDescent="0.25">
      <c r="A579" s="3" t="s">
        <v>134</v>
      </c>
      <c r="B579" s="58" t="s">
        <v>2220</v>
      </c>
      <c r="C579" s="3" t="s">
        <v>2221</v>
      </c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>
        <v>1120</v>
      </c>
    </row>
    <row r="580" spans="1:23" ht="16.5" customHeight="1" x14ac:dyDescent="0.25">
      <c r="A580" s="3" t="s">
        <v>134</v>
      </c>
      <c r="B580" s="58" t="s">
        <v>2222</v>
      </c>
      <c r="C580" s="3" t="s">
        <v>2223</v>
      </c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>
        <v>1512</v>
      </c>
    </row>
    <row r="581" spans="1:23" ht="16.5" customHeight="1" x14ac:dyDescent="0.25">
      <c r="A581" s="3" t="s">
        <v>134</v>
      </c>
      <c r="B581" s="3" t="s">
        <v>1316</v>
      </c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>
        <v>1440</v>
      </c>
      <c r="U581" s="4"/>
      <c r="V581" s="4"/>
    </row>
    <row r="582" spans="1:23" ht="16.5" customHeight="1" x14ac:dyDescent="0.25">
      <c r="A582" s="3" t="s">
        <v>134</v>
      </c>
      <c r="B582" s="3" t="s">
        <v>173</v>
      </c>
      <c r="C582" s="3"/>
      <c r="D582" s="4">
        <v>45982</v>
      </c>
      <c r="E582" s="4">
        <v>21500</v>
      </c>
      <c r="F582" s="4">
        <v>26752</v>
      </c>
      <c r="G582" s="4">
        <v>38138</v>
      </c>
      <c r="H582" s="4">
        <v>30587</v>
      </c>
      <c r="I582" s="4">
        <v>12709</v>
      </c>
      <c r="J582" s="4">
        <v>17823</v>
      </c>
      <c r="K582" s="4">
        <v>5634</v>
      </c>
      <c r="L582" s="4">
        <v>10594</v>
      </c>
      <c r="M582" s="4">
        <v>6677</v>
      </c>
      <c r="N582" s="4">
        <v>9452</v>
      </c>
      <c r="O582" s="4">
        <v>1759</v>
      </c>
      <c r="P582" s="4">
        <v>500</v>
      </c>
      <c r="Q582" s="4">
        <v>2950</v>
      </c>
      <c r="R582" s="4">
        <v>2689</v>
      </c>
      <c r="S582" s="4">
        <v>2650</v>
      </c>
      <c r="T582" s="4">
        <v>3370</v>
      </c>
      <c r="U582" s="4">
        <v>500</v>
      </c>
      <c r="V582" s="4">
        <v>146</v>
      </c>
    </row>
    <row r="583" spans="1:23" ht="16.5" customHeight="1" x14ac:dyDescent="0.25">
      <c r="A583" s="3" t="s">
        <v>134</v>
      </c>
      <c r="B583" s="12" t="s">
        <v>1731</v>
      </c>
      <c r="C583" s="1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>
        <v>15</v>
      </c>
      <c r="O583" s="4"/>
      <c r="P583" s="4">
        <v>108</v>
      </c>
      <c r="Q583" s="4">
        <v>0</v>
      </c>
      <c r="R583" s="4"/>
      <c r="S583" s="4"/>
      <c r="T583" s="4"/>
      <c r="U583" s="4"/>
      <c r="V583" s="4"/>
    </row>
    <row r="584" spans="1:23" ht="16.5" customHeight="1" x14ac:dyDescent="0.25">
      <c r="A584" s="3" t="s">
        <v>134</v>
      </c>
      <c r="B584" s="3" t="s">
        <v>174</v>
      </c>
      <c r="C584" s="3"/>
      <c r="D584" s="4"/>
      <c r="E584" s="4"/>
      <c r="F584" s="4"/>
      <c r="G584" s="4"/>
      <c r="H584" s="4">
        <v>2600</v>
      </c>
      <c r="I584" s="4">
        <v>2000</v>
      </c>
      <c r="J584" s="4"/>
      <c r="K584" s="4">
        <v>2000</v>
      </c>
      <c r="L584" s="4"/>
      <c r="M584" s="4"/>
      <c r="N584" s="4"/>
      <c r="O584" s="4"/>
      <c r="P584" s="4"/>
      <c r="Q584" s="4">
        <v>0</v>
      </c>
      <c r="R584" s="4"/>
      <c r="S584" s="4"/>
      <c r="T584" s="4">
        <v>20400</v>
      </c>
      <c r="U584" s="4"/>
      <c r="V584" s="4"/>
    </row>
    <row r="585" spans="1:23" ht="15.75" customHeight="1" x14ac:dyDescent="0.25">
      <c r="A585" s="3" t="s">
        <v>134</v>
      </c>
      <c r="B585" s="3" t="s">
        <v>1317</v>
      </c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>
        <v>1824</v>
      </c>
      <c r="U585" s="4"/>
      <c r="V585" s="4"/>
    </row>
    <row r="586" spans="1:23" ht="15.75" customHeight="1" x14ac:dyDescent="0.25">
      <c r="A586" s="3" t="s">
        <v>134</v>
      </c>
      <c r="B586" s="3" t="s">
        <v>175</v>
      </c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>
        <v>100</v>
      </c>
      <c r="O586" s="4"/>
      <c r="P586" s="4"/>
      <c r="Q586" s="4">
        <v>0</v>
      </c>
      <c r="R586" s="4"/>
      <c r="S586" s="4"/>
      <c r="T586" s="4"/>
      <c r="U586" s="4"/>
      <c r="V586" s="4"/>
    </row>
    <row r="587" spans="1:23" ht="16.5" customHeight="1" x14ac:dyDescent="0.25">
      <c r="A587" s="3" t="s">
        <v>134</v>
      </c>
      <c r="B587" s="3" t="s">
        <v>2224</v>
      </c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>
        <v>405</v>
      </c>
    </row>
    <row r="588" spans="1:23" ht="15.75" customHeight="1" x14ac:dyDescent="0.25">
      <c r="A588" s="17" t="s">
        <v>945</v>
      </c>
      <c r="B588" s="17" t="s">
        <v>945</v>
      </c>
      <c r="C588" s="17"/>
      <c r="D588" s="19">
        <f t="shared" ref="D588:U588" si="5">SUM(D438:D587)</f>
        <v>878473</v>
      </c>
      <c r="E588" s="19">
        <f t="shared" si="5"/>
        <v>434902</v>
      </c>
      <c r="F588" s="19">
        <f t="shared" si="5"/>
        <v>473139</v>
      </c>
      <c r="G588" s="19">
        <f t="shared" si="5"/>
        <v>877528</v>
      </c>
      <c r="H588" s="19">
        <f t="shared" si="5"/>
        <v>657669</v>
      </c>
      <c r="I588" s="19">
        <f t="shared" si="5"/>
        <v>617507</v>
      </c>
      <c r="J588" s="19">
        <f t="shared" si="5"/>
        <v>857535</v>
      </c>
      <c r="K588" s="19">
        <f t="shared" si="5"/>
        <v>1296780</v>
      </c>
      <c r="L588" s="19">
        <f t="shared" si="5"/>
        <v>1532330</v>
      </c>
      <c r="M588" s="19">
        <f t="shared" si="5"/>
        <v>1799698</v>
      </c>
      <c r="N588" s="19">
        <f t="shared" si="5"/>
        <v>1928063</v>
      </c>
      <c r="O588" s="19">
        <f t="shared" si="5"/>
        <v>1990384</v>
      </c>
      <c r="P588" s="19">
        <f t="shared" si="5"/>
        <v>1586208</v>
      </c>
      <c r="Q588" s="19">
        <f t="shared" si="5"/>
        <v>1066994</v>
      </c>
      <c r="R588" s="19">
        <f t="shared" si="5"/>
        <v>3977929</v>
      </c>
      <c r="S588" s="19">
        <f t="shared" si="5"/>
        <v>5564270</v>
      </c>
      <c r="T588" s="19">
        <f t="shared" si="5"/>
        <v>5915039</v>
      </c>
      <c r="U588" s="19">
        <f t="shared" si="5"/>
        <v>3982100</v>
      </c>
      <c r="V588" s="19">
        <f>SUM(V412:V587)</f>
        <v>7382738</v>
      </c>
      <c r="W588" s="15" t="s">
        <v>939</v>
      </c>
    </row>
    <row r="589" spans="1:23" ht="16.5" customHeight="1" x14ac:dyDescent="0.25">
      <c r="A589" s="3" t="s">
        <v>178</v>
      </c>
      <c r="B589" s="13" t="s">
        <v>179</v>
      </c>
      <c r="C589" s="13"/>
      <c r="D589" s="4"/>
      <c r="E589" s="4">
        <v>49</v>
      </c>
      <c r="F589" s="4">
        <v>800</v>
      </c>
      <c r="G589" s="4">
        <v>50</v>
      </c>
      <c r="H589" s="4"/>
      <c r="I589" s="4">
        <f>5000+250</f>
        <v>5250</v>
      </c>
      <c r="J589" s="4"/>
      <c r="K589" s="4"/>
      <c r="L589" s="4">
        <v>11459</v>
      </c>
      <c r="M589" s="4">
        <v>9050</v>
      </c>
      <c r="N589" s="4">
        <v>5920</v>
      </c>
      <c r="O589" s="4"/>
      <c r="P589" s="4"/>
      <c r="Q589" s="4">
        <v>3150</v>
      </c>
      <c r="R589" s="4">
        <v>24710</v>
      </c>
      <c r="S589" s="4">
        <v>17300</v>
      </c>
      <c r="T589" s="4">
        <v>1260</v>
      </c>
      <c r="U589" s="4">
        <v>2250</v>
      </c>
      <c r="V589" s="4">
        <v>2220</v>
      </c>
    </row>
    <row r="590" spans="1:23" ht="16.5" customHeight="1" x14ac:dyDescent="0.25">
      <c r="A590" s="3" t="s">
        <v>178</v>
      </c>
      <c r="B590" s="13" t="s">
        <v>1063</v>
      </c>
      <c r="C590" s="13"/>
      <c r="D590" s="4">
        <v>80</v>
      </c>
      <c r="E590" s="4">
        <v>80</v>
      </c>
      <c r="F590" s="4">
        <v>190</v>
      </c>
      <c r="G590" s="4">
        <v>190</v>
      </c>
      <c r="H590" s="4"/>
      <c r="I590" s="4">
        <f>100+50</f>
        <v>150</v>
      </c>
      <c r="J590" s="4"/>
      <c r="K590" s="4">
        <v>100</v>
      </c>
      <c r="L590" s="4">
        <v>2250</v>
      </c>
      <c r="M590" s="4">
        <v>7724</v>
      </c>
      <c r="N590" s="4">
        <v>9695</v>
      </c>
      <c r="O590" s="4"/>
      <c r="P590" s="4">
        <v>17</v>
      </c>
      <c r="Q590" s="4">
        <v>2290</v>
      </c>
      <c r="R590" s="4">
        <v>3268</v>
      </c>
      <c r="S590" s="4">
        <v>5327</v>
      </c>
      <c r="T590" s="4">
        <v>13095</v>
      </c>
      <c r="U590" s="4">
        <v>3530</v>
      </c>
      <c r="V590" s="4">
        <v>3740</v>
      </c>
    </row>
    <row r="591" spans="1:23" ht="16.5" customHeight="1" x14ac:dyDescent="0.25">
      <c r="A591" s="3" t="s">
        <v>178</v>
      </c>
      <c r="B591" s="13" t="s">
        <v>1116</v>
      </c>
      <c r="C591" s="1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>
        <v>50</v>
      </c>
      <c r="S591" s="4"/>
      <c r="T591" s="4"/>
      <c r="U591" s="4"/>
      <c r="V591" s="4"/>
    </row>
    <row r="592" spans="1:23" ht="16.5" customHeight="1" x14ac:dyDescent="0.25">
      <c r="A592" s="3" t="s">
        <v>178</v>
      </c>
      <c r="B592" s="13" t="s">
        <v>2225</v>
      </c>
      <c r="C592" s="1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>
        <v>8000</v>
      </c>
    </row>
    <row r="593" spans="1:24" ht="16.5" customHeight="1" x14ac:dyDescent="0.25">
      <c r="A593" s="3" t="s">
        <v>178</v>
      </c>
      <c r="B593" s="14" t="s">
        <v>1933</v>
      </c>
      <c r="C593" s="1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>
        <v>306</v>
      </c>
      <c r="S593" s="4">
        <v>100</v>
      </c>
      <c r="T593" s="4">
        <v>2688</v>
      </c>
      <c r="U593" s="4"/>
      <c r="V593" s="4"/>
    </row>
    <row r="594" spans="1:24" ht="16.5" customHeight="1" x14ac:dyDescent="0.25">
      <c r="A594" s="3" t="s">
        <v>178</v>
      </c>
      <c r="B594" s="13" t="s">
        <v>1117</v>
      </c>
      <c r="C594" s="1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>
        <v>3636</v>
      </c>
      <c r="S594" s="4">
        <v>3210</v>
      </c>
      <c r="T594" s="4">
        <v>600</v>
      </c>
      <c r="U594" s="4">
        <v>600</v>
      </c>
      <c r="V594" s="4">
        <v>600</v>
      </c>
    </row>
    <row r="595" spans="1:24" ht="16.5" customHeight="1" x14ac:dyDescent="0.25">
      <c r="A595" s="3" t="s">
        <v>178</v>
      </c>
      <c r="B595" s="13" t="s">
        <v>180</v>
      </c>
      <c r="C595" s="13"/>
      <c r="D595" s="4">
        <v>630</v>
      </c>
      <c r="E595" s="4"/>
      <c r="F595" s="4">
        <v>10</v>
      </c>
      <c r="G595" s="4">
        <v>300</v>
      </c>
      <c r="H595" s="4">
        <v>800</v>
      </c>
      <c r="I595" s="4"/>
      <c r="J595" s="4"/>
      <c r="K595" s="4">
        <v>13550</v>
      </c>
      <c r="L595" s="4">
        <v>4100</v>
      </c>
      <c r="M595" s="4">
        <v>1750</v>
      </c>
      <c r="N595" s="4">
        <v>580</v>
      </c>
      <c r="O595" s="4"/>
      <c r="P595" s="4"/>
      <c r="Q595" s="4">
        <v>0</v>
      </c>
      <c r="R595" s="4"/>
      <c r="S595" s="4"/>
      <c r="T595" s="4"/>
      <c r="U595" s="4">
        <v>8000</v>
      </c>
      <c r="V595" s="4"/>
    </row>
    <row r="596" spans="1:24" ht="16.5" customHeight="1" x14ac:dyDescent="0.25">
      <c r="A596" s="3" t="s">
        <v>178</v>
      </c>
      <c r="B596" s="13" t="s">
        <v>10</v>
      </c>
      <c r="C596" s="13"/>
      <c r="D596" s="4">
        <v>70</v>
      </c>
      <c r="E596" s="4"/>
      <c r="F596" s="4"/>
      <c r="G596" s="4"/>
      <c r="H596" s="4"/>
      <c r="I596" s="4"/>
      <c r="J596" s="4"/>
      <c r="K596" s="4"/>
      <c r="L596" s="4"/>
      <c r="M596" s="4"/>
      <c r="N596" s="4">
        <v>8712</v>
      </c>
      <c r="O596" s="4"/>
      <c r="P596" s="4">
        <v>40</v>
      </c>
      <c r="Q596" s="4">
        <v>6570</v>
      </c>
      <c r="R596" s="4">
        <v>20</v>
      </c>
      <c r="S596" s="4">
        <v>4110</v>
      </c>
      <c r="T596" s="4"/>
      <c r="U596" s="4"/>
      <c r="V596" s="4">
        <v>230</v>
      </c>
    </row>
    <row r="597" spans="1:24" ht="16.5" customHeight="1" x14ac:dyDescent="0.25">
      <c r="A597" s="3" t="s">
        <v>178</v>
      </c>
      <c r="B597" s="13" t="s">
        <v>1118</v>
      </c>
      <c r="C597" s="1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>
        <v>50</v>
      </c>
      <c r="S597" s="4"/>
      <c r="T597" s="4"/>
      <c r="U597" s="4"/>
      <c r="V597" s="4"/>
    </row>
    <row r="598" spans="1:24" ht="17.25" customHeight="1" x14ac:dyDescent="0.25">
      <c r="A598" s="17" t="s">
        <v>946</v>
      </c>
      <c r="B598" s="17" t="s">
        <v>946</v>
      </c>
      <c r="C598" s="17"/>
      <c r="D598" s="19">
        <f t="shared" ref="D598:P598" si="6">SUM(D589:D596)</f>
        <v>780</v>
      </c>
      <c r="E598" s="19">
        <f t="shared" si="6"/>
        <v>129</v>
      </c>
      <c r="F598" s="19">
        <f t="shared" si="6"/>
        <v>1000</v>
      </c>
      <c r="G598" s="19">
        <f t="shared" si="6"/>
        <v>540</v>
      </c>
      <c r="H598" s="19">
        <f t="shared" si="6"/>
        <v>800</v>
      </c>
      <c r="I598" s="19">
        <f t="shared" si="6"/>
        <v>5400</v>
      </c>
      <c r="J598" s="19">
        <f t="shared" si="6"/>
        <v>0</v>
      </c>
      <c r="K598" s="19">
        <f t="shared" si="6"/>
        <v>13650</v>
      </c>
      <c r="L598" s="19">
        <f t="shared" si="6"/>
        <v>17809</v>
      </c>
      <c r="M598" s="19">
        <f t="shared" si="6"/>
        <v>18524</v>
      </c>
      <c r="N598" s="19">
        <f t="shared" si="6"/>
        <v>24907</v>
      </c>
      <c r="O598" s="19">
        <f t="shared" si="6"/>
        <v>0</v>
      </c>
      <c r="P598" s="19">
        <f t="shared" si="6"/>
        <v>57</v>
      </c>
      <c r="Q598" s="19">
        <v>12010</v>
      </c>
      <c r="R598" s="19">
        <f>SUM(R589:R597)</f>
        <v>32040</v>
      </c>
      <c r="S598" s="19">
        <f>SUM(S589:S597)</f>
        <v>30047</v>
      </c>
      <c r="T598" s="19">
        <f>SUM(T589:T597)</f>
        <v>17643</v>
      </c>
      <c r="U598" s="19">
        <f>SUM(U589:U597)</f>
        <v>14380</v>
      </c>
      <c r="V598" s="19">
        <f>SUM(V589:V597)</f>
        <v>14790</v>
      </c>
      <c r="W598" s="15" t="s">
        <v>939</v>
      </c>
    </row>
    <row r="599" spans="1:24" ht="16.5" customHeight="1" x14ac:dyDescent="0.25">
      <c r="A599" s="3" t="s">
        <v>181</v>
      </c>
      <c r="B599" s="13" t="s">
        <v>1064</v>
      </c>
      <c r="C599" s="13"/>
      <c r="D599" s="4">
        <v>373513</v>
      </c>
      <c r="E599" s="4">
        <v>491622</v>
      </c>
      <c r="F599" s="4">
        <v>703541</v>
      </c>
      <c r="G599" s="4">
        <v>827364</v>
      </c>
      <c r="H599" s="4">
        <v>1308081</v>
      </c>
      <c r="I599" s="4">
        <v>2372009</v>
      </c>
      <c r="J599" s="4">
        <v>1703603</v>
      </c>
      <c r="K599" s="4">
        <v>838459</v>
      </c>
      <c r="L599" s="4">
        <v>536585</v>
      </c>
      <c r="M599" s="4">
        <v>373348</v>
      </c>
      <c r="N599" s="4">
        <v>612801</v>
      </c>
      <c r="O599" s="4">
        <v>393727</v>
      </c>
      <c r="P599" s="4">
        <v>108887</v>
      </c>
      <c r="Q599" s="4">
        <v>237220</v>
      </c>
      <c r="R599" s="4">
        <v>970532</v>
      </c>
      <c r="S599" s="4">
        <v>1121444</v>
      </c>
      <c r="T599" s="4">
        <v>929116</v>
      </c>
      <c r="U599" s="4">
        <v>502109</v>
      </c>
      <c r="V599" s="4">
        <v>637532</v>
      </c>
    </row>
    <row r="600" spans="1:24" ht="16.5" customHeight="1" x14ac:dyDescent="0.25">
      <c r="A600" s="3" t="s">
        <v>181</v>
      </c>
      <c r="B600" s="13" t="s">
        <v>1559</v>
      </c>
      <c r="C600" s="1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>
        <v>3257</v>
      </c>
      <c r="T600" s="4"/>
      <c r="U600" s="4"/>
      <c r="V600" s="4"/>
    </row>
    <row r="601" spans="1:24" ht="16.5" customHeight="1" x14ac:dyDescent="0.25">
      <c r="A601" s="3" t="s">
        <v>181</v>
      </c>
      <c r="B601" s="13" t="s">
        <v>2227</v>
      </c>
      <c r="C601" s="1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>
        <v>1800</v>
      </c>
    </row>
    <row r="602" spans="1:24" ht="16.5" customHeight="1" x14ac:dyDescent="0.25">
      <c r="A602" s="3" t="s">
        <v>181</v>
      </c>
      <c r="B602" s="13" t="s">
        <v>10</v>
      </c>
      <c r="C602" s="13"/>
      <c r="D602" s="4">
        <v>11267</v>
      </c>
      <c r="E602" s="4"/>
      <c r="F602" s="4">
        <v>15</v>
      </c>
      <c r="G602" s="4"/>
      <c r="H602" s="4"/>
      <c r="I602" s="4"/>
      <c r="J602" s="4"/>
      <c r="K602" s="4"/>
      <c r="L602" s="4">
        <v>10440</v>
      </c>
      <c r="M602" s="4"/>
      <c r="N602" s="4"/>
      <c r="O602" s="4">
        <v>25</v>
      </c>
      <c r="P602" s="4"/>
      <c r="Q602" s="4">
        <v>0</v>
      </c>
      <c r="R602" s="4"/>
      <c r="S602" s="4"/>
      <c r="T602" s="4"/>
      <c r="U602" s="4"/>
      <c r="V602" s="4"/>
    </row>
    <row r="603" spans="1:24" ht="16.5" customHeight="1" x14ac:dyDescent="0.25">
      <c r="A603" s="3" t="s">
        <v>181</v>
      </c>
      <c r="B603" s="13" t="s">
        <v>1065</v>
      </c>
      <c r="C603" s="13"/>
      <c r="D603" s="4">
        <v>4200</v>
      </c>
      <c r="E603" s="4">
        <v>1200</v>
      </c>
      <c r="F603" s="4">
        <v>2400</v>
      </c>
      <c r="G603" s="4">
        <v>2650</v>
      </c>
      <c r="H603" s="4">
        <v>1200</v>
      </c>
      <c r="I603" s="4">
        <v>778</v>
      </c>
      <c r="J603" s="4">
        <v>1000</v>
      </c>
      <c r="K603" s="4">
        <v>5300</v>
      </c>
      <c r="L603" s="4"/>
      <c r="M603" s="4"/>
      <c r="N603" s="4"/>
      <c r="O603" s="4"/>
      <c r="P603" s="4"/>
      <c r="Q603" s="4">
        <v>0</v>
      </c>
      <c r="R603" s="4"/>
      <c r="S603" s="4"/>
      <c r="T603" s="4"/>
      <c r="U603" s="4"/>
      <c r="V603" s="4"/>
    </row>
    <row r="604" spans="1:24" ht="16.5" customHeight="1" x14ac:dyDescent="0.25">
      <c r="A604" s="3" t="s">
        <v>181</v>
      </c>
      <c r="B604" s="13" t="s">
        <v>2228</v>
      </c>
      <c r="C604" s="1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>
        <v>1500</v>
      </c>
    </row>
    <row r="605" spans="1:24" ht="16.5" customHeight="1" x14ac:dyDescent="0.25">
      <c r="A605" s="3" t="s">
        <v>181</v>
      </c>
      <c r="B605" s="13" t="s">
        <v>2226</v>
      </c>
      <c r="C605" s="1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>
        <v>2000</v>
      </c>
    </row>
    <row r="606" spans="1:24" ht="16.5" customHeight="1" x14ac:dyDescent="0.25">
      <c r="A606" s="17" t="s">
        <v>947</v>
      </c>
      <c r="B606" s="17" t="s">
        <v>947</v>
      </c>
      <c r="C606" s="17"/>
      <c r="D606" s="19">
        <f t="shared" ref="D606:U606" si="7">SUM(D599:D605)</f>
        <v>388980</v>
      </c>
      <c r="E606" s="19">
        <f t="shared" si="7"/>
        <v>492822</v>
      </c>
      <c r="F606" s="19">
        <f t="shared" si="7"/>
        <v>705956</v>
      </c>
      <c r="G606" s="19">
        <f t="shared" si="7"/>
        <v>830014</v>
      </c>
      <c r="H606" s="19">
        <f t="shared" si="7"/>
        <v>1309281</v>
      </c>
      <c r="I606" s="19">
        <f t="shared" si="7"/>
        <v>2372787</v>
      </c>
      <c r="J606" s="19">
        <f t="shared" si="7"/>
        <v>1704603</v>
      </c>
      <c r="K606" s="19">
        <f t="shared" si="7"/>
        <v>843759</v>
      </c>
      <c r="L606" s="19">
        <f t="shared" si="7"/>
        <v>547025</v>
      </c>
      <c r="M606" s="19">
        <f t="shared" si="7"/>
        <v>373348</v>
      </c>
      <c r="N606" s="19">
        <f t="shared" si="7"/>
        <v>612801</v>
      </c>
      <c r="O606" s="19">
        <f t="shared" si="7"/>
        <v>393752</v>
      </c>
      <c r="P606" s="19">
        <f t="shared" si="7"/>
        <v>108887</v>
      </c>
      <c r="Q606" s="19">
        <f t="shared" si="7"/>
        <v>237220</v>
      </c>
      <c r="R606" s="19">
        <f t="shared" si="7"/>
        <v>970532</v>
      </c>
      <c r="S606" s="19">
        <f t="shared" si="7"/>
        <v>1124701</v>
      </c>
      <c r="T606" s="19">
        <f t="shared" si="7"/>
        <v>929116</v>
      </c>
      <c r="U606" s="19">
        <f t="shared" si="7"/>
        <v>502109</v>
      </c>
      <c r="V606" s="19">
        <f>SUM(V599:V605)</f>
        <v>642832</v>
      </c>
      <c r="W606" s="15" t="s">
        <v>939</v>
      </c>
      <c r="X606" s="30"/>
    </row>
    <row r="607" spans="1:24" s="10" customFormat="1" ht="16.5" customHeight="1" x14ac:dyDescent="0.25">
      <c r="A607" s="3" t="s">
        <v>219</v>
      </c>
      <c r="B607" s="3" t="s">
        <v>2229</v>
      </c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20">
        <v>2979</v>
      </c>
      <c r="W607" s="34"/>
    </row>
    <row r="608" spans="1:24" s="10" customFormat="1" ht="16.5" customHeight="1" x14ac:dyDescent="0.25">
      <c r="A608" s="3" t="s">
        <v>219</v>
      </c>
      <c r="B608" s="3" t="s">
        <v>218</v>
      </c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>
        <v>9550</v>
      </c>
      <c r="N608" s="4"/>
      <c r="O608" s="4"/>
      <c r="P608" s="4"/>
      <c r="Q608" s="4">
        <v>0</v>
      </c>
      <c r="R608" s="4"/>
      <c r="S608" s="4"/>
      <c r="T608" s="4"/>
      <c r="U608" s="4"/>
      <c r="V608" s="4"/>
      <c r="W608" s="34"/>
    </row>
    <row r="609" spans="1:23" ht="16.5" customHeight="1" x14ac:dyDescent="0.25">
      <c r="A609" s="3" t="s">
        <v>219</v>
      </c>
      <c r="B609" s="3" t="s">
        <v>183</v>
      </c>
      <c r="C609" s="3"/>
      <c r="D609" s="4">
        <v>28691</v>
      </c>
      <c r="E609" s="4">
        <v>15304</v>
      </c>
      <c r="F609" s="4">
        <v>30197</v>
      </c>
      <c r="G609" s="4">
        <v>11823</v>
      </c>
      <c r="H609" s="4">
        <v>29964</v>
      </c>
      <c r="I609" s="4">
        <v>4039</v>
      </c>
      <c r="J609" s="4">
        <v>1500</v>
      </c>
      <c r="K609" s="4"/>
      <c r="L609" s="4"/>
      <c r="M609" s="4">
        <v>76</v>
      </c>
      <c r="N609" s="4">
        <v>1200</v>
      </c>
      <c r="O609" s="4">
        <v>955</v>
      </c>
      <c r="P609" s="4">
        <v>262</v>
      </c>
      <c r="Q609" s="4">
        <v>0</v>
      </c>
      <c r="R609" s="4"/>
      <c r="S609" s="4"/>
      <c r="T609" s="4"/>
      <c r="U609" s="4">
        <v>2000</v>
      </c>
      <c r="V609" s="20"/>
    </row>
    <row r="610" spans="1:23" ht="16.5" customHeight="1" x14ac:dyDescent="0.25">
      <c r="A610" s="3" t="s">
        <v>219</v>
      </c>
      <c r="B610" s="3" t="s">
        <v>184</v>
      </c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>
        <v>208811</v>
      </c>
      <c r="O610" s="4">
        <v>216162</v>
      </c>
      <c r="P610" s="4">
        <v>85314</v>
      </c>
      <c r="Q610" s="4">
        <v>68065</v>
      </c>
      <c r="R610" s="4">
        <v>118910</v>
      </c>
      <c r="S610" s="4">
        <v>120782</v>
      </c>
      <c r="T610" s="4">
        <v>123062</v>
      </c>
      <c r="U610" s="4">
        <v>61145</v>
      </c>
      <c r="V610" s="20">
        <v>74826</v>
      </c>
    </row>
    <row r="611" spans="1:23" ht="16.5" customHeight="1" x14ac:dyDescent="0.25">
      <c r="A611" s="3" t="s">
        <v>219</v>
      </c>
      <c r="B611" s="12" t="s">
        <v>1732</v>
      </c>
      <c r="C611" s="12" t="s">
        <v>1934</v>
      </c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>
        <v>79</v>
      </c>
      <c r="U611" s="33"/>
      <c r="V611" s="33">
        <v>3520</v>
      </c>
    </row>
    <row r="612" spans="1:23" ht="16.5" customHeight="1" x14ac:dyDescent="0.25">
      <c r="A612" s="3" t="s">
        <v>219</v>
      </c>
      <c r="B612" s="3" t="s">
        <v>12</v>
      </c>
      <c r="C612" s="3"/>
      <c r="D612" s="4">
        <v>26722</v>
      </c>
      <c r="E612" s="4">
        <v>5656</v>
      </c>
      <c r="F612" s="4">
        <v>18000</v>
      </c>
      <c r="G612" s="4">
        <v>1500</v>
      </c>
      <c r="H612" s="4"/>
      <c r="I612" s="4">
        <v>2000</v>
      </c>
      <c r="J612" s="4">
        <v>2000</v>
      </c>
      <c r="K612" s="4">
        <v>1400</v>
      </c>
      <c r="L612" s="4">
        <v>600</v>
      </c>
      <c r="M612" s="4">
        <v>649</v>
      </c>
      <c r="N612" s="4">
        <v>600</v>
      </c>
      <c r="O612" s="4"/>
      <c r="P612" s="4"/>
      <c r="Q612" s="4">
        <v>0</v>
      </c>
      <c r="R612" s="4"/>
      <c r="S612" s="4"/>
      <c r="T612" s="4"/>
      <c r="U612" s="4"/>
      <c r="V612" s="20"/>
    </row>
    <row r="613" spans="1:23" s="10" customFormat="1" ht="16.5" customHeight="1" x14ac:dyDescent="0.25">
      <c r="A613" s="3" t="s">
        <v>219</v>
      </c>
      <c r="B613" s="12" t="s">
        <v>1319</v>
      </c>
      <c r="C613" s="12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>
        <v>800</v>
      </c>
      <c r="U613" s="33">
        <v>5000</v>
      </c>
      <c r="V613" s="33"/>
      <c r="W613" s="34"/>
    </row>
    <row r="614" spans="1:23" ht="16.5" customHeight="1" x14ac:dyDescent="0.25">
      <c r="A614" s="3" t="s">
        <v>219</v>
      </c>
      <c r="B614" s="3" t="s">
        <v>1733</v>
      </c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>
        <v>5532</v>
      </c>
      <c r="O614" s="4"/>
      <c r="P614" s="4">
        <v>2288</v>
      </c>
      <c r="Q614" s="4">
        <v>1555</v>
      </c>
      <c r="R614" s="4">
        <v>19200</v>
      </c>
      <c r="S614" s="4"/>
      <c r="T614" s="4"/>
      <c r="U614" s="4"/>
      <c r="V614" s="20"/>
    </row>
    <row r="615" spans="1:23" ht="16.5" customHeight="1" x14ac:dyDescent="0.25">
      <c r="A615" s="3" t="s">
        <v>219</v>
      </c>
      <c r="B615" s="3" t="s">
        <v>185</v>
      </c>
      <c r="C615" s="3"/>
      <c r="D615" s="4"/>
      <c r="E615" s="4"/>
      <c r="F615" s="4"/>
      <c r="G615" s="4"/>
      <c r="H615" s="4"/>
      <c r="I615" s="4"/>
      <c r="J615" s="4"/>
      <c r="K615" s="4"/>
      <c r="L615" s="4">
        <v>100</v>
      </c>
      <c r="M615" s="4"/>
      <c r="N615" s="4">
        <v>100</v>
      </c>
      <c r="O615" s="4"/>
      <c r="P615" s="4"/>
      <c r="Q615" s="4">
        <v>0</v>
      </c>
      <c r="R615" s="4"/>
      <c r="S615" s="4"/>
      <c r="T615" s="4"/>
      <c r="U615" s="4"/>
      <c r="V615" s="20"/>
    </row>
    <row r="616" spans="1:23" s="10" customFormat="1" ht="16.5" customHeight="1" x14ac:dyDescent="0.25">
      <c r="A616" s="3" t="s">
        <v>219</v>
      </c>
      <c r="B616" s="12" t="s">
        <v>1066</v>
      </c>
      <c r="C616" s="12"/>
      <c r="D616" s="20">
        <v>135877</v>
      </c>
      <c r="E616" s="4">
        <v>87661</v>
      </c>
      <c r="F616" s="4">
        <v>113418</v>
      </c>
      <c r="G616" s="4">
        <v>95403</v>
      </c>
      <c r="H616" s="4">
        <v>42304</v>
      </c>
      <c r="I616" s="4">
        <v>87809</v>
      </c>
      <c r="J616" s="4">
        <v>27202</v>
      </c>
      <c r="K616" s="4">
        <v>85073</v>
      </c>
      <c r="L616" s="4">
        <v>32976</v>
      </c>
      <c r="M616" s="4">
        <v>37329</v>
      </c>
      <c r="N616" s="4">
        <v>56191</v>
      </c>
      <c r="O616" s="4">
        <v>136535</v>
      </c>
      <c r="P616" s="4">
        <v>25902</v>
      </c>
      <c r="Q616" s="4">
        <v>8600</v>
      </c>
      <c r="R616" s="4">
        <v>26823</v>
      </c>
      <c r="S616" s="4">
        <v>18758</v>
      </c>
      <c r="T616" s="4">
        <v>29939</v>
      </c>
      <c r="U616" s="4">
        <v>12900</v>
      </c>
      <c r="V616" s="20">
        <v>19050</v>
      </c>
      <c r="W616" s="34"/>
    </row>
    <row r="617" spans="1:23" ht="16.5" customHeight="1" x14ac:dyDescent="0.25">
      <c r="A617" s="3" t="s">
        <v>219</v>
      </c>
      <c r="B617" s="3" t="s">
        <v>186</v>
      </c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>
        <v>32271</v>
      </c>
      <c r="O617" s="4">
        <v>195</v>
      </c>
      <c r="P617" s="4">
        <v>24363</v>
      </c>
      <c r="Q617" s="4">
        <v>24769</v>
      </c>
      <c r="R617" s="4">
        <v>960</v>
      </c>
      <c r="S617" s="4"/>
      <c r="T617" s="4"/>
      <c r="U617" s="4"/>
      <c r="V617" s="20"/>
    </row>
    <row r="618" spans="1:23" ht="16.5" customHeight="1" x14ac:dyDescent="0.25">
      <c r="A618" s="3" t="s">
        <v>219</v>
      </c>
      <c r="B618" s="3" t="s">
        <v>1734</v>
      </c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>
        <v>4721</v>
      </c>
      <c r="U618" s="4">
        <v>1912</v>
      </c>
      <c r="V618" s="20">
        <v>51</v>
      </c>
    </row>
    <row r="619" spans="1:23" ht="16.5" customHeight="1" x14ac:dyDescent="0.25">
      <c r="A619" s="3" t="s">
        <v>219</v>
      </c>
      <c r="B619" s="3" t="s">
        <v>188</v>
      </c>
      <c r="C619" s="3"/>
      <c r="D619" s="4">
        <v>5198</v>
      </c>
      <c r="E619" s="4">
        <v>5198</v>
      </c>
      <c r="F619" s="4"/>
      <c r="G619" s="4">
        <v>7335</v>
      </c>
      <c r="H619" s="4">
        <v>151</v>
      </c>
      <c r="I619" s="4"/>
      <c r="J619" s="4"/>
      <c r="K619" s="4"/>
      <c r="L619" s="4"/>
      <c r="M619" s="4"/>
      <c r="N619" s="4"/>
      <c r="O619" s="4"/>
      <c r="P619" s="4"/>
      <c r="Q619" s="4">
        <v>0</v>
      </c>
      <c r="R619" s="4"/>
      <c r="S619" s="4"/>
      <c r="T619" s="4"/>
      <c r="U619" s="4"/>
      <c r="V619" s="20"/>
    </row>
    <row r="620" spans="1:23" ht="16.5" customHeight="1" x14ac:dyDescent="0.25">
      <c r="A620" s="3" t="s">
        <v>219</v>
      </c>
      <c r="B620" s="12" t="s">
        <v>187</v>
      </c>
      <c r="C620" s="12"/>
      <c r="D620" s="4"/>
      <c r="E620" s="4"/>
      <c r="F620" s="4"/>
      <c r="G620" s="4"/>
      <c r="H620" s="4"/>
      <c r="I620" s="4"/>
      <c r="J620" s="4"/>
      <c r="K620" s="4"/>
      <c r="L620" s="4"/>
      <c r="M620" s="4">
        <v>1206</v>
      </c>
      <c r="N620" s="4">
        <v>11500</v>
      </c>
      <c r="O620" s="4">
        <v>3981</v>
      </c>
      <c r="P620" s="4">
        <v>4380</v>
      </c>
      <c r="Q620" s="4">
        <v>0</v>
      </c>
      <c r="R620" s="4">
        <v>5933</v>
      </c>
      <c r="S620" s="4"/>
      <c r="T620" s="4">
        <v>12450</v>
      </c>
      <c r="U620" s="4"/>
      <c r="V620" s="20">
        <v>6703</v>
      </c>
    </row>
    <row r="621" spans="1:23" ht="16.5" customHeight="1" x14ac:dyDescent="0.25">
      <c r="A621" s="3" t="s">
        <v>219</v>
      </c>
      <c r="B621" s="12" t="s">
        <v>220</v>
      </c>
      <c r="C621" s="1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>
        <v>207</v>
      </c>
      <c r="P621" s="4">
        <v>16193</v>
      </c>
      <c r="Q621" s="4">
        <v>1541</v>
      </c>
      <c r="R621" s="4">
        <v>10917</v>
      </c>
      <c r="S621" s="4"/>
      <c r="T621" s="4"/>
      <c r="U621" s="4"/>
      <c r="V621" s="4"/>
    </row>
    <row r="622" spans="1:23" ht="16.5" customHeight="1" x14ac:dyDescent="0.25">
      <c r="A622" s="3" t="s">
        <v>219</v>
      </c>
      <c r="B622" s="12" t="s">
        <v>1735</v>
      </c>
      <c r="C622" s="12"/>
      <c r="D622" s="4"/>
      <c r="E622" s="4"/>
      <c r="F622" s="4"/>
      <c r="G622" s="4"/>
      <c r="H622" s="4"/>
      <c r="I622" s="4"/>
      <c r="J622" s="4"/>
      <c r="K622" s="4"/>
      <c r="L622" s="4"/>
      <c r="M622" s="4">
        <v>5763</v>
      </c>
      <c r="N622" s="4"/>
      <c r="O622" s="4">
        <v>132000</v>
      </c>
      <c r="P622" s="4">
        <v>4640</v>
      </c>
      <c r="Q622" s="4">
        <v>2500</v>
      </c>
      <c r="R622" s="4">
        <v>200</v>
      </c>
      <c r="S622" s="4"/>
      <c r="T622" s="4">
        <v>5842</v>
      </c>
      <c r="U622" s="4">
        <v>50</v>
      </c>
      <c r="V622" s="4"/>
    </row>
    <row r="623" spans="1:23" ht="16.5" customHeight="1" x14ac:dyDescent="0.25">
      <c r="A623" s="3" t="s">
        <v>219</v>
      </c>
      <c r="B623" s="12" t="s">
        <v>189</v>
      </c>
      <c r="C623" s="12"/>
      <c r="D623" s="4"/>
      <c r="E623" s="4"/>
      <c r="F623" s="4"/>
      <c r="G623" s="4"/>
      <c r="H623" s="4"/>
      <c r="I623" s="4"/>
      <c r="J623" s="4"/>
      <c r="K623" s="4"/>
      <c r="L623" s="4">
        <v>68</v>
      </c>
      <c r="M623" s="4"/>
      <c r="N623" s="4">
        <v>68</v>
      </c>
      <c r="O623" s="4"/>
      <c r="P623" s="4"/>
      <c r="Q623" s="4">
        <v>0</v>
      </c>
      <c r="R623" s="4"/>
      <c r="S623" s="4"/>
      <c r="T623" s="4"/>
      <c r="U623" s="4"/>
      <c r="V623" s="4"/>
    </row>
    <row r="624" spans="1:23" ht="16.5" customHeight="1" x14ac:dyDescent="0.25">
      <c r="A624" s="3" t="s">
        <v>219</v>
      </c>
      <c r="B624" s="12" t="s">
        <v>235</v>
      </c>
      <c r="C624" s="1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>
        <v>739</v>
      </c>
      <c r="P624" s="4"/>
      <c r="Q624" s="4">
        <v>0</v>
      </c>
      <c r="R624" s="4"/>
      <c r="S624" s="4"/>
      <c r="T624" s="4"/>
      <c r="U624" s="4"/>
      <c r="V624" s="4"/>
    </row>
    <row r="625" spans="1:22" ht="16.5" customHeight="1" x14ac:dyDescent="0.25">
      <c r="A625" s="3" t="s">
        <v>219</v>
      </c>
      <c r="B625" s="12" t="s">
        <v>236</v>
      </c>
      <c r="C625" s="1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>
        <v>1200</v>
      </c>
      <c r="P625" s="4"/>
      <c r="Q625" s="4">
        <v>0</v>
      </c>
      <c r="R625" s="4"/>
      <c r="S625" s="4"/>
      <c r="T625" s="4"/>
      <c r="U625" s="4"/>
      <c r="V625" s="4"/>
    </row>
    <row r="626" spans="1:22" ht="16.5" customHeight="1" x14ac:dyDescent="0.25">
      <c r="A626" s="3" t="s">
        <v>219</v>
      </c>
      <c r="B626" s="12" t="s">
        <v>2230</v>
      </c>
      <c r="C626" s="1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>
        <v>5812</v>
      </c>
      <c r="S626" s="4">
        <v>4860</v>
      </c>
      <c r="T626" s="4">
        <v>3056</v>
      </c>
      <c r="U626" s="4">
        <v>3056</v>
      </c>
      <c r="V626" s="4">
        <v>3056</v>
      </c>
    </row>
    <row r="627" spans="1:22" ht="16.5" customHeight="1" x14ac:dyDescent="0.25">
      <c r="A627" s="3" t="s">
        <v>219</v>
      </c>
      <c r="B627" s="3" t="s">
        <v>237</v>
      </c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>
        <v>6900</v>
      </c>
      <c r="P627" s="4"/>
      <c r="Q627" s="4">
        <v>0</v>
      </c>
      <c r="R627" s="4"/>
      <c r="S627" s="4"/>
      <c r="T627" s="4"/>
      <c r="U627" s="4"/>
      <c r="V627" s="4"/>
    </row>
    <row r="628" spans="1:22" ht="16.5" customHeight="1" x14ac:dyDescent="0.25">
      <c r="A628" s="3" t="s">
        <v>219</v>
      </c>
      <c r="B628" s="3" t="s">
        <v>238</v>
      </c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>
        <v>5111</v>
      </c>
      <c r="P628" s="4"/>
      <c r="Q628" s="4">
        <v>0</v>
      </c>
      <c r="R628" s="4">
        <v>3091</v>
      </c>
      <c r="S628" s="4">
        <v>2500</v>
      </c>
      <c r="T628" s="4">
        <v>1547</v>
      </c>
      <c r="U628" s="4">
        <v>1547</v>
      </c>
      <c r="V628" s="4"/>
    </row>
    <row r="629" spans="1:22" ht="16.5" customHeight="1" x14ac:dyDescent="0.25">
      <c r="A629" s="3" t="s">
        <v>219</v>
      </c>
      <c r="B629" s="3" t="s">
        <v>239</v>
      </c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>
        <v>4100</v>
      </c>
      <c r="P629" s="4"/>
      <c r="Q629" s="4">
        <v>0</v>
      </c>
      <c r="R629" s="4">
        <v>1900</v>
      </c>
      <c r="S629" s="4">
        <v>1500</v>
      </c>
      <c r="T629" s="4">
        <v>1001</v>
      </c>
      <c r="U629" s="4">
        <v>1001</v>
      </c>
      <c r="V629" s="4"/>
    </row>
    <row r="630" spans="1:22" ht="16.5" customHeight="1" x14ac:dyDescent="0.25">
      <c r="A630" s="3" t="s">
        <v>219</v>
      </c>
      <c r="B630" s="3" t="s">
        <v>240</v>
      </c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>
        <v>6896</v>
      </c>
      <c r="P630" s="4"/>
      <c r="Q630" s="4">
        <v>0</v>
      </c>
      <c r="R630" s="4">
        <v>3166</v>
      </c>
      <c r="S630" s="4"/>
      <c r="T630" s="4"/>
      <c r="U630" s="4"/>
      <c r="V630" s="4"/>
    </row>
    <row r="631" spans="1:22" ht="16.5" customHeight="1" x14ac:dyDescent="0.25">
      <c r="A631" s="3" t="s">
        <v>219</v>
      </c>
      <c r="B631" s="12" t="s">
        <v>359</v>
      </c>
      <c r="C631" s="1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>
        <v>115</v>
      </c>
      <c r="U631" s="4">
        <v>115</v>
      </c>
      <c r="V631" s="4"/>
    </row>
    <row r="632" spans="1:22" ht="16.5" customHeight="1" x14ac:dyDescent="0.25">
      <c r="A632" s="3" t="s">
        <v>219</v>
      </c>
      <c r="B632" s="3" t="s">
        <v>241</v>
      </c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>
        <v>1708</v>
      </c>
      <c r="P632" s="4"/>
      <c r="Q632" s="4">
        <v>0</v>
      </c>
      <c r="R632" s="4"/>
      <c r="S632" s="4"/>
      <c r="T632" s="4"/>
      <c r="U632" s="4"/>
      <c r="V632" s="4"/>
    </row>
    <row r="633" spans="1:22" ht="16.5" customHeight="1" x14ac:dyDescent="0.25">
      <c r="A633" s="3" t="s">
        <v>219</v>
      </c>
      <c r="B633" s="3" t="s">
        <v>1119</v>
      </c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>
        <v>3350</v>
      </c>
      <c r="S633" s="4"/>
      <c r="T633" s="4"/>
      <c r="U633" s="4">
        <v>60</v>
      </c>
      <c r="V633" s="4"/>
    </row>
    <row r="634" spans="1:22" ht="16.5" customHeight="1" x14ac:dyDescent="0.25">
      <c r="A634" s="3" t="s">
        <v>219</v>
      </c>
      <c r="B634" s="3" t="s">
        <v>190</v>
      </c>
      <c r="C634" s="3"/>
      <c r="D634" s="4">
        <v>277</v>
      </c>
      <c r="E634" s="4">
        <v>200</v>
      </c>
      <c r="F634" s="4">
        <v>350</v>
      </c>
      <c r="G634" s="4">
        <v>245</v>
      </c>
      <c r="H634" s="4">
        <v>120</v>
      </c>
      <c r="I634" s="4"/>
      <c r="J634" s="4">
        <v>25</v>
      </c>
      <c r="K634" s="4"/>
      <c r="L634" s="4"/>
      <c r="M634" s="4"/>
      <c r="N634" s="4"/>
      <c r="O634" s="4"/>
      <c r="P634" s="4"/>
      <c r="Q634" s="4">
        <v>0</v>
      </c>
      <c r="R634" s="4"/>
      <c r="S634" s="4"/>
      <c r="T634" s="4"/>
      <c r="U634" s="4"/>
      <c r="V634" s="4">
        <v>4</v>
      </c>
    </row>
    <row r="635" spans="1:22" ht="16.5" customHeight="1" x14ac:dyDescent="0.25">
      <c r="A635" s="3" t="s">
        <v>219</v>
      </c>
      <c r="B635" s="3" t="s">
        <v>191</v>
      </c>
      <c r="C635" s="3"/>
      <c r="D635" s="4">
        <v>8010</v>
      </c>
      <c r="E635" s="4"/>
      <c r="F635" s="4">
        <v>7000</v>
      </c>
      <c r="G635" s="4">
        <v>1000</v>
      </c>
      <c r="H635" s="4">
        <v>3300</v>
      </c>
      <c r="I635" s="4"/>
      <c r="J635" s="4"/>
      <c r="K635" s="4"/>
      <c r="L635" s="4">
        <v>3</v>
      </c>
      <c r="M635" s="4"/>
      <c r="N635" s="4"/>
      <c r="O635" s="4"/>
      <c r="P635" s="4"/>
      <c r="Q635" s="4">
        <v>0</v>
      </c>
      <c r="R635" s="4"/>
      <c r="S635" s="4"/>
      <c r="T635" s="4"/>
      <c r="U635" s="4"/>
      <c r="V635" s="4"/>
    </row>
    <row r="636" spans="1:22" ht="16.5" customHeight="1" x14ac:dyDescent="0.25">
      <c r="A636" s="3" t="s">
        <v>219</v>
      </c>
      <c r="B636" s="12" t="s">
        <v>1320</v>
      </c>
      <c r="C636" s="1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>
        <v>5306</v>
      </c>
      <c r="U636" s="4"/>
      <c r="V636" s="4"/>
    </row>
    <row r="637" spans="1:22" ht="16.5" customHeight="1" x14ac:dyDescent="0.25">
      <c r="A637" s="3" t="s">
        <v>219</v>
      </c>
      <c r="B637" s="3" t="s">
        <v>1121</v>
      </c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>
        <v>10560</v>
      </c>
      <c r="S637" s="4"/>
      <c r="T637" s="4"/>
      <c r="U637" s="4"/>
      <c r="V637" s="4"/>
    </row>
    <row r="638" spans="1:22" ht="16.5" customHeight="1" x14ac:dyDescent="0.25">
      <c r="A638" s="3" t="s">
        <v>219</v>
      </c>
      <c r="B638" s="3" t="s">
        <v>1122</v>
      </c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>
        <v>4660</v>
      </c>
      <c r="S638" s="4"/>
      <c r="T638" s="4"/>
      <c r="U638" s="4"/>
      <c r="V638" s="4"/>
    </row>
    <row r="639" spans="1:22" ht="16.5" customHeight="1" x14ac:dyDescent="0.25">
      <c r="A639" s="3" t="s">
        <v>219</v>
      </c>
      <c r="B639" s="12" t="s">
        <v>1123</v>
      </c>
      <c r="C639" s="1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>
        <v>2500</v>
      </c>
      <c r="S639" s="4"/>
      <c r="T639" s="4"/>
      <c r="U639" s="4"/>
      <c r="V639" s="4"/>
    </row>
    <row r="640" spans="1:22" ht="16.5" customHeight="1" x14ac:dyDescent="0.25">
      <c r="A640" s="3" t="s">
        <v>219</v>
      </c>
      <c r="B640" s="3" t="s">
        <v>221</v>
      </c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>
        <v>6000</v>
      </c>
      <c r="P640" s="4"/>
      <c r="Q640" s="4">
        <v>0</v>
      </c>
      <c r="R640" s="4"/>
      <c r="S640" s="4"/>
      <c r="T640" s="4"/>
      <c r="U640" s="4"/>
      <c r="V640" s="4"/>
    </row>
    <row r="641" spans="1:22" ht="16.5" customHeight="1" x14ac:dyDescent="0.25">
      <c r="A641" s="3" t="s">
        <v>219</v>
      </c>
      <c r="B641" s="3" t="s">
        <v>1120</v>
      </c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>
        <v>9550</v>
      </c>
      <c r="S641" s="4"/>
      <c r="T641" s="4"/>
      <c r="U641" s="4"/>
      <c r="V641" s="4"/>
    </row>
    <row r="642" spans="1:22" ht="16.5" customHeight="1" x14ac:dyDescent="0.25">
      <c r="A642" s="3" t="s">
        <v>219</v>
      </c>
      <c r="B642" s="3" t="s">
        <v>991</v>
      </c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>
        <v>4636</v>
      </c>
      <c r="Q642" s="4">
        <v>0</v>
      </c>
      <c r="R642" s="4">
        <v>4592</v>
      </c>
      <c r="S642" s="4"/>
      <c r="T642" s="4"/>
      <c r="U642" s="4"/>
      <c r="V642" s="4"/>
    </row>
    <row r="643" spans="1:22" ht="16.5" customHeight="1" x14ac:dyDescent="0.25">
      <c r="A643" s="3" t="s">
        <v>219</v>
      </c>
      <c r="B643" s="3" t="s">
        <v>992</v>
      </c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>
        <v>118</v>
      </c>
      <c r="Q643" s="4">
        <v>0</v>
      </c>
      <c r="R643" s="4"/>
      <c r="S643" s="4"/>
      <c r="T643" s="4"/>
      <c r="U643" s="4"/>
      <c r="V643" s="4"/>
    </row>
    <row r="644" spans="1:22" ht="16.5" customHeight="1" x14ac:dyDescent="0.25">
      <c r="A644" s="3" t="s">
        <v>219</v>
      </c>
      <c r="B644" s="3" t="s">
        <v>1067</v>
      </c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>
        <v>1245</v>
      </c>
      <c r="R644" s="4">
        <v>5670</v>
      </c>
      <c r="S644" s="4"/>
      <c r="T644" s="4">
        <v>5399</v>
      </c>
      <c r="U644" s="4"/>
      <c r="V644" s="4"/>
    </row>
    <row r="645" spans="1:22" ht="16.5" customHeight="1" x14ac:dyDescent="0.25">
      <c r="A645" s="3" t="s">
        <v>219</v>
      </c>
      <c r="B645" s="3" t="s">
        <v>993</v>
      </c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>
        <v>9491</v>
      </c>
      <c r="Q645" s="4">
        <v>0</v>
      </c>
      <c r="R645" s="4">
        <v>7310</v>
      </c>
      <c r="S645" s="4"/>
      <c r="T645" s="4"/>
      <c r="U645" s="4"/>
      <c r="V645" s="4"/>
    </row>
    <row r="646" spans="1:22" ht="16.5" customHeight="1" x14ac:dyDescent="0.25">
      <c r="A646" s="3" t="s">
        <v>219</v>
      </c>
      <c r="B646" s="3" t="s">
        <v>222</v>
      </c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>
        <v>280888</v>
      </c>
      <c r="P646" s="4"/>
      <c r="Q646" s="4">
        <v>10</v>
      </c>
      <c r="R646" s="4"/>
      <c r="S646" s="4"/>
      <c r="T646" s="4"/>
      <c r="U646" s="4"/>
      <c r="V646" s="4"/>
    </row>
    <row r="647" spans="1:22" ht="16.5" customHeight="1" x14ac:dyDescent="0.25">
      <c r="A647" s="3" t="s">
        <v>219</v>
      </c>
      <c r="B647" s="3" t="s">
        <v>223</v>
      </c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>
        <v>49160</v>
      </c>
      <c r="P647" s="4">
        <v>84</v>
      </c>
      <c r="Q647" s="4">
        <v>300</v>
      </c>
      <c r="R647" s="4"/>
      <c r="S647" s="4"/>
      <c r="T647" s="4"/>
      <c r="U647" s="4"/>
      <c r="V647" s="4"/>
    </row>
    <row r="648" spans="1:22" ht="16.5" customHeight="1" x14ac:dyDescent="0.25">
      <c r="A648" s="3" t="s">
        <v>219</v>
      </c>
      <c r="B648" s="3" t="s">
        <v>224</v>
      </c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>
        <v>1102092</v>
      </c>
      <c r="P648" s="4">
        <v>15</v>
      </c>
      <c r="Q648" s="4">
        <v>10</v>
      </c>
      <c r="R648" s="4"/>
      <c r="S648" s="4"/>
      <c r="T648" s="4"/>
      <c r="U648" s="4"/>
      <c r="V648" s="4"/>
    </row>
    <row r="649" spans="1:22" ht="16.5" customHeight="1" x14ac:dyDescent="0.25">
      <c r="A649" s="3" t="s">
        <v>219</v>
      </c>
      <c r="B649" s="3" t="s">
        <v>994</v>
      </c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>
        <v>665</v>
      </c>
      <c r="Q649" s="4">
        <v>0</v>
      </c>
      <c r="R649" s="4"/>
      <c r="S649" s="4"/>
      <c r="T649" s="4"/>
      <c r="U649" s="4"/>
      <c r="V649" s="4"/>
    </row>
    <row r="650" spans="1:22" ht="16.5" customHeight="1" x14ac:dyDescent="0.25">
      <c r="A650" s="3" t="s">
        <v>219</v>
      </c>
      <c r="B650" s="3" t="s">
        <v>1068</v>
      </c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>
        <v>50</v>
      </c>
      <c r="R650" s="4">
        <v>244</v>
      </c>
      <c r="S650" s="4"/>
      <c r="T650" s="4"/>
      <c r="U650" s="4"/>
      <c r="V650" s="4"/>
    </row>
    <row r="651" spans="1:22" ht="16.5" customHeight="1" x14ac:dyDescent="0.25">
      <c r="A651" s="3" t="s">
        <v>219</v>
      </c>
      <c r="B651" s="3" t="s">
        <v>995</v>
      </c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>
        <v>671</v>
      </c>
      <c r="Q651" s="4">
        <v>0</v>
      </c>
      <c r="R651" s="4"/>
      <c r="S651" s="4"/>
      <c r="T651" s="4"/>
      <c r="U651" s="4"/>
      <c r="V651" s="4"/>
    </row>
    <row r="652" spans="1:22" ht="16.5" customHeight="1" x14ac:dyDescent="0.25">
      <c r="A652" s="3" t="s">
        <v>219</v>
      </c>
      <c r="B652" s="3" t="s">
        <v>225</v>
      </c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>
        <v>1350</v>
      </c>
      <c r="P652" s="4">
        <v>647</v>
      </c>
      <c r="Q652" s="4">
        <v>0</v>
      </c>
      <c r="R652" s="4"/>
      <c r="S652" s="4"/>
      <c r="T652" s="4"/>
      <c r="U652" s="4"/>
      <c r="V652" s="4"/>
    </row>
    <row r="653" spans="1:22" ht="16.5" customHeight="1" x14ac:dyDescent="0.25">
      <c r="A653" s="3" t="s">
        <v>219</v>
      </c>
      <c r="B653" s="3" t="s">
        <v>996</v>
      </c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>
        <v>26</v>
      </c>
      <c r="Q653" s="4">
        <v>0</v>
      </c>
      <c r="R653" s="4"/>
      <c r="S653" s="4"/>
      <c r="T653" s="4"/>
      <c r="U653" s="4"/>
      <c r="V653" s="4"/>
    </row>
    <row r="654" spans="1:22" ht="16.5" customHeight="1" x14ac:dyDescent="0.25">
      <c r="A654" s="3" t="s">
        <v>219</v>
      </c>
      <c r="B654" s="3" t="s">
        <v>997</v>
      </c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>
        <v>646</v>
      </c>
      <c r="Q654" s="4">
        <v>0</v>
      </c>
      <c r="R654" s="4"/>
      <c r="S654" s="4"/>
      <c r="T654" s="4"/>
      <c r="U654" s="4"/>
      <c r="V654" s="4"/>
    </row>
    <row r="655" spans="1:22" ht="16.5" customHeight="1" x14ac:dyDescent="0.25">
      <c r="A655" s="3" t="s">
        <v>219</v>
      </c>
      <c r="B655" s="3" t="s">
        <v>226</v>
      </c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>
        <v>7000</v>
      </c>
      <c r="P655" s="4"/>
      <c r="Q655" s="4">
        <v>0</v>
      </c>
      <c r="R655" s="4"/>
      <c r="S655" s="4"/>
      <c r="T655" s="4"/>
      <c r="U655" s="4"/>
      <c r="V655" s="4"/>
    </row>
    <row r="656" spans="1:22" ht="16.5" customHeight="1" x14ac:dyDescent="0.25">
      <c r="A656" s="3" t="s">
        <v>219</v>
      </c>
      <c r="B656" s="3" t="s">
        <v>227</v>
      </c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>
        <v>79594</v>
      </c>
      <c r="P656" s="4">
        <v>30</v>
      </c>
      <c r="Q656" s="4">
        <v>0</v>
      </c>
      <c r="R656" s="4"/>
      <c r="S656" s="4"/>
      <c r="T656" s="4"/>
      <c r="U656" s="4"/>
      <c r="V656" s="4"/>
    </row>
    <row r="657" spans="1:22" ht="16.5" customHeight="1" x14ac:dyDescent="0.25">
      <c r="A657" s="3" t="s">
        <v>219</v>
      </c>
      <c r="B657" s="3" t="s">
        <v>228</v>
      </c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>
        <v>50</v>
      </c>
      <c r="P657" s="4"/>
      <c r="Q657" s="4">
        <v>0</v>
      </c>
      <c r="R657" s="4"/>
      <c r="S657" s="4"/>
      <c r="T657" s="4"/>
      <c r="U657" s="4"/>
      <c r="V657" s="4"/>
    </row>
    <row r="658" spans="1:22" ht="16.5" customHeight="1" x14ac:dyDescent="0.25">
      <c r="A658" s="3" t="s">
        <v>219</v>
      </c>
      <c r="B658" s="12" t="s">
        <v>229</v>
      </c>
      <c r="C658" s="1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>
        <v>582</v>
      </c>
      <c r="P658" s="4"/>
      <c r="Q658" s="4">
        <v>0</v>
      </c>
      <c r="R658" s="4"/>
      <c r="S658" s="4"/>
      <c r="T658" s="4"/>
      <c r="U658" s="4"/>
      <c r="V658" s="4"/>
    </row>
    <row r="659" spans="1:22" ht="16.5" customHeight="1" x14ac:dyDescent="0.25">
      <c r="A659" s="3" t="s">
        <v>219</v>
      </c>
      <c r="B659" s="12" t="s">
        <v>998</v>
      </c>
      <c r="C659" s="1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>
        <v>50</v>
      </c>
      <c r="Q659" s="4">
        <v>0</v>
      </c>
      <c r="R659" s="4"/>
      <c r="S659" s="4"/>
      <c r="T659" s="4"/>
      <c r="U659" s="4"/>
      <c r="V659" s="4"/>
    </row>
    <row r="660" spans="1:22" ht="16.5" customHeight="1" x14ac:dyDescent="0.25">
      <c r="A660" s="3" t="s">
        <v>219</v>
      </c>
      <c r="B660" s="12" t="s">
        <v>2231</v>
      </c>
      <c r="C660" s="12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>
        <v>5731</v>
      </c>
    </row>
    <row r="661" spans="1:22" ht="16.5" customHeight="1" x14ac:dyDescent="0.25">
      <c r="A661" s="3" t="s">
        <v>219</v>
      </c>
      <c r="B661" s="12" t="s">
        <v>1321</v>
      </c>
      <c r="C661" s="1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>
        <v>182</v>
      </c>
      <c r="U661" s="4"/>
      <c r="V661" s="4"/>
    </row>
    <row r="662" spans="1:22" ht="16.5" customHeight="1" x14ac:dyDescent="0.25">
      <c r="A662" s="3" t="s">
        <v>219</v>
      </c>
      <c r="B662" s="12" t="s">
        <v>2232</v>
      </c>
      <c r="C662" s="1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>
        <v>2897</v>
      </c>
    </row>
    <row r="663" spans="1:22" ht="16.5" customHeight="1" x14ac:dyDescent="0.25">
      <c r="A663" s="3" t="s">
        <v>219</v>
      </c>
      <c r="B663" s="12" t="s">
        <v>2233</v>
      </c>
      <c r="C663" s="12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>
        <v>5063</v>
      </c>
    </row>
    <row r="664" spans="1:22" ht="16.5" customHeight="1" x14ac:dyDescent="0.25">
      <c r="A664" s="3" t="s">
        <v>219</v>
      </c>
      <c r="B664" s="12" t="s">
        <v>1736</v>
      </c>
      <c r="C664" s="12"/>
      <c r="D664" s="4"/>
      <c r="E664" s="4"/>
      <c r="F664" s="4"/>
      <c r="G664" s="4"/>
      <c r="H664" s="4"/>
      <c r="I664" s="4"/>
      <c r="J664" s="4"/>
      <c r="K664" s="4"/>
      <c r="L664" s="4"/>
      <c r="M664" s="4">
        <v>8899</v>
      </c>
      <c r="N664" s="4">
        <v>11301</v>
      </c>
      <c r="O664" s="4">
        <v>37094</v>
      </c>
      <c r="P664" s="4"/>
      <c r="Q664" s="4">
        <v>0</v>
      </c>
      <c r="R664" s="4">
        <v>3011</v>
      </c>
      <c r="S664" s="4">
        <v>3011</v>
      </c>
      <c r="T664" s="4">
        <v>3000</v>
      </c>
      <c r="U664" s="4">
        <v>3000</v>
      </c>
      <c r="V664" s="4">
        <v>3000</v>
      </c>
    </row>
    <row r="665" spans="1:22" ht="16.5" customHeight="1" x14ac:dyDescent="0.25">
      <c r="A665" s="3" t="s">
        <v>219</v>
      </c>
      <c r="B665" s="12" t="s">
        <v>1614</v>
      </c>
      <c r="C665" s="12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>
        <v>8426</v>
      </c>
      <c r="V665" s="4">
        <v>40</v>
      </c>
    </row>
    <row r="666" spans="1:22" ht="16.5" customHeight="1" x14ac:dyDescent="0.25">
      <c r="A666" s="3" t="s">
        <v>219</v>
      </c>
      <c r="B666" s="12" t="s">
        <v>192</v>
      </c>
      <c r="C666" s="12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>
        <v>80</v>
      </c>
      <c r="O666" s="4"/>
      <c r="P666" s="4"/>
      <c r="Q666" s="4">
        <v>0</v>
      </c>
      <c r="R666" s="4"/>
      <c r="S666" s="4"/>
      <c r="T666" s="4"/>
      <c r="U666" s="4"/>
      <c r="V666" s="4"/>
    </row>
    <row r="667" spans="1:22" ht="16.5" customHeight="1" x14ac:dyDescent="0.25">
      <c r="A667" s="3" t="s">
        <v>219</v>
      </c>
      <c r="B667" s="29" t="s">
        <v>1124</v>
      </c>
      <c r="C667" s="29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>
        <v>4000</v>
      </c>
      <c r="S667" s="4"/>
      <c r="T667" s="4"/>
      <c r="U667" s="4"/>
      <c r="V667" s="4"/>
    </row>
    <row r="668" spans="1:22" ht="16.5" customHeight="1" x14ac:dyDescent="0.25">
      <c r="A668" s="3" t="s">
        <v>219</v>
      </c>
      <c r="B668" s="29" t="s">
        <v>1324</v>
      </c>
      <c r="C668" s="29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>
        <v>16</v>
      </c>
      <c r="U668" s="4"/>
      <c r="V668" s="4"/>
    </row>
    <row r="669" spans="1:22" ht="16.5" customHeight="1" x14ac:dyDescent="0.25">
      <c r="A669" s="3" t="s">
        <v>219</v>
      </c>
      <c r="B669" s="29" t="s">
        <v>1322</v>
      </c>
      <c r="C669" s="2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>
        <v>16</v>
      </c>
      <c r="U669" s="4"/>
      <c r="V669" s="4"/>
    </row>
    <row r="670" spans="1:22" ht="16.5" customHeight="1" x14ac:dyDescent="0.25">
      <c r="A670" s="3" t="s">
        <v>219</v>
      </c>
      <c r="B670" s="29" t="s">
        <v>1323</v>
      </c>
      <c r="C670" s="29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>
        <v>16</v>
      </c>
      <c r="U670" s="4"/>
      <c r="V670" s="4"/>
    </row>
    <row r="671" spans="1:22" ht="16.5" customHeight="1" x14ac:dyDescent="0.25">
      <c r="A671" s="3" t="s">
        <v>219</v>
      </c>
      <c r="B671" s="12" t="s">
        <v>193</v>
      </c>
      <c r="C671" s="12"/>
      <c r="D671" s="4"/>
      <c r="E671" s="4"/>
      <c r="F671" s="4">
        <v>6175</v>
      </c>
      <c r="G671" s="4"/>
      <c r="H671" s="4">
        <v>70</v>
      </c>
      <c r="I671" s="4">
        <v>500</v>
      </c>
      <c r="J671" s="4"/>
      <c r="K671" s="4"/>
      <c r="L671" s="4"/>
      <c r="M671" s="4"/>
      <c r="N671" s="4"/>
      <c r="O671" s="4"/>
      <c r="P671" s="4"/>
      <c r="Q671" s="4">
        <v>0</v>
      </c>
      <c r="R671" s="4"/>
      <c r="S671" s="4"/>
      <c r="T671" s="4"/>
      <c r="U671" s="4"/>
      <c r="V671" s="4"/>
    </row>
    <row r="672" spans="1:22" ht="16.5" customHeight="1" x14ac:dyDescent="0.25">
      <c r="A672" s="3" t="s">
        <v>219</v>
      </c>
      <c r="B672" s="12" t="s">
        <v>1615</v>
      </c>
      <c r="C672" s="1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>
        <v>1402</v>
      </c>
      <c r="V672" s="4">
        <v>40</v>
      </c>
    </row>
    <row r="673" spans="1:22" ht="16.5" customHeight="1" x14ac:dyDescent="0.25">
      <c r="A673" s="3" t="s">
        <v>219</v>
      </c>
      <c r="B673" s="3" t="s">
        <v>194</v>
      </c>
      <c r="C673" s="3"/>
      <c r="D673" s="4">
        <v>3253</v>
      </c>
      <c r="E673" s="4">
        <v>3253</v>
      </c>
      <c r="F673" s="4"/>
      <c r="G673" s="4"/>
      <c r="H673" s="4"/>
      <c r="I673" s="4"/>
      <c r="J673" s="4"/>
      <c r="K673" s="4"/>
      <c r="L673" s="4"/>
      <c r="M673" s="4">
        <v>920</v>
      </c>
      <c r="N673" s="4"/>
      <c r="O673" s="4"/>
      <c r="P673" s="4"/>
      <c r="Q673" s="4">
        <v>0</v>
      </c>
      <c r="R673" s="4"/>
      <c r="S673" s="4"/>
      <c r="T673" s="4"/>
      <c r="U673" s="4"/>
      <c r="V673" s="4"/>
    </row>
    <row r="674" spans="1:22" ht="16.5" customHeight="1" x14ac:dyDescent="0.25">
      <c r="A674" s="3" t="s">
        <v>219</v>
      </c>
      <c r="B674" s="3" t="s">
        <v>195</v>
      </c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>
        <v>3361</v>
      </c>
      <c r="O674" s="4"/>
      <c r="P674" s="4"/>
      <c r="Q674" s="4">
        <v>0</v>
      </c>
      <c r="R674" s="4"/>
      <c r="S674" s="4"/>
      <c r="T674" s="4"/>
      <c r="U674" s="4"/>
      <c r="V674" s="4"/>
    </row>
    <row r="675" spans="1:22" ht="16.5" customHeight="1" x14ac:dyDescent="0.25">
      <c r="A675" s="3" t="s">
        <v>219</v>
      </c>
      <c r="B675" s="3" t="s">
        <v>1325</v>
      </c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>
        <v>8938</v>
      </c>
      <c r="U675" s="4"/>
      <c r="V675" s="4"/>
    </row>
    <row r="676" spans="1:22" ht="16.5" customHeight="1" x14ac:dyDescent="0.25">
      <c r="A676" s="3" t="s">
        <v>219</v>
      </c>
      <c r="B676" s="3" t="s">
        <v>2234</v>
      </c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>
        <v>4159</v>
      </c>
    </row>
    <row r="677" spans="1:22" ht="16.5" customHeight="1" x14ac:dyDescent="0.25">
      <c r="A677" s="3" t="s">
        <v>219</v>
      </c>
      <c r="B677" s="3" t="s">
        <v>230</v>
      </c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>
        <v>48</v>
      </c>
      <c r="P677" s="4">
        <v>1206</v>
      </c>
      <c r="Q677" s="4">
        <v>6757</v>
      </c>
      <c r="R677" s="4">
        <v>9665</v>
      </c>
      <c r="S677" s="4"/>
      <c r="T677" s="4">
        <v>16385</v>
      </c>
      <c r="U677" s="4">
        <v>9948</v>
      </c>
      <c r="V677" s="4"/>
    </row>
    <row r="678" spans="1:22" ht="16.5" customHeight="1" x14ac:dyDescent="0.25">
      <c r="A678" s="3" t="s">
        <v>219</v>
      </c>
      <c r="B678" s="3" t="s">
        <v>1326</v>
      </c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6.5" customHeight="1" x14ac:dyDescent="0.25">
      <c r="A679" s="3" t="s">
        <v>219</v>
      </c>
      <c r="B679" s="3" t="s">
        <v>1125</v>
      </c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>
        <v>1139</v>
      </c>
      <c r="S679" s="4"/>
      <c r="T679" s="4"/>
      <c r="U679" s="4"/>
      <c r="V679" s="4"/>
    </row>
    <row r="680" spans="1:22" ht="16.5" customHeight="1" x14ac:dyDescent="0.25">
      <c r="A680" s="3" t="s">
        <v>219</v>
      </c>
      <c r="B680" s="3" t="s">
        <v>231</v>
      </c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>
        <v>48</v>
      </c>
      <c r="P680" s="4">
        <v>45</v>
      </c>
      <c r="Q680" s="4">
        <v>0</v>
      </c>
      <c r="R680" s="4"/>
      <c r="S680" s="4"/>
      <c r="T680" s="4"/>
      <c r="U680" s="4"/>
      <c r="V680" s="4"/>
    </row>
    <row r="681" spans="1:22" ht="16.5" customHeight="1" x14ac:dyDescent="0.25">
      <c r="A681" s="3" t="s">
        <v>219</v>
      </c>
      <c r="B681" s="3" t="s">
        <v>1128</v>
      </c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>
        <v>4000</v>
      </c>
      <c r="S681" s="4"/>
      <c r="T681" s="4">
        <v>7280</v>
      </c>
      <c r="U681" s="4"/>
      <c r="V681" s="4">
        <v>1500</v>
      </c>
    </row>
    <row r="682" spans="1:22" ht="16.5" customHeight="1" x14ac:dyDescent="0.25">
      <c r="A682" s="3" t="s">
        <v>219</v>
      </c>
      <c r="B682" s="3" t="s">
        <v>1069</v>
      </c>
      <c r="C682" s="3"/>
      <c r="D682" s="4">
        <v>98539</v>
      </c>
      <c r="E682" s="4">
        <v>34871</v>
      </c>
      <c r="F682" s="4">
        <v>25500</v>
      </c>
      <c r="G682" s="4">
        <v>10100</v>
      </c>
      <c r="H682" s="4">
        <v>8992</v>
      </c>
      <c r="I682" s="4">
        <v>4030</v>
      </c>
      <c r="J682" s="4">
        <v>4180</v>
      </c>
      <c r="K682" s="4">
        <v>2010</v>
      </c>
      <c r="L682" s="4">
        <v>7803</v>
      </c>
      <c r="M682" s="4">
        <v>13265</v>
      </c>
      <c r="N682" s="4">
        <v>11560</v>
      </c>
      <c r="O682" s="4">
        <v>187839</v>
      </c>
      <c r="P682" s="4">
        <v>5434</v>
      </c>
      <c r="Q682" s="4">
        <v>4250</v>
      </c>
      <c r="R682" s="4">
        <v>7270</v>
      </c>
      <c r="S682" s="4">
        <v>5100</v>
      </c>
      <c r="T682" s="4">
        <v>6910</v>
      </c>
      <c r="U682" s="4">
        <v>7000</v>
      </c>
      <c r="V682" s="4">
        <v>9500</v>
      </c>
    </row>
    <row r="683" spans="1:22" ht="16.5" customHeight="1" x14ac:dyDescent="0.25">
      <c r="A683" s="3" t="s">
        <v>219</v>
      </c>
      <c r="B683" s="3" t="s">
        <v>196</v>
      </c>
      <c r="C683" s="3"/>
      <c r="D683" s="4">
        <v>65586</v>
      </c>
      <c r="E683" s="4">
        <v>41368</v>
      </c>
      <c r="F683" s="4">
        <v>44454</v>
      </c>
      <c r="G683" s="4">
        <v>40104</v>
      </c>
      <c r="H683" s="4">
        <v>20460</v>
      </c>
      <c r="I683" s="4">
        <v>5000</v>
      </c>
      <c r="J683" s="4">
        <v>9500</v>
      </c>
      <c r="K683" s="4">
        <v>38745</v>
      </c>
      <c r="L683" s="4">
        <v>16178</v>
      </c>
      <c r="M683" s="4">
        <v>24370</v>
      </c>
      <c r="N683" s="4">
        <v>28252</v>
      </c>
      <c r="O683" s="4">
        <v>193905</v>
      </c>
      <c r="P683" s="4">
        <v>2247</v>
      </c>
      <c r="Q683" s="4">
        <v>2800</v>
      </c>
      <c r="R683" s="4">
        <v>1392</v>
      </c>
      <c r="S683" s="4"/>
      <c r="T683" s="4"/>
      <c r="U683" s="4"/>
      <c r="V683" s="4">
        <v>2000</v>
      </c>
    </row>
    <row r="684" spans="1:22" ht="16.5" customHeight="1" x14ac:dyDescent="0.25">
      <c r="A684" s="3" t="s">
        <v>219</v>
      </c>
      <c r="B684" s="3" t="s">
        <v>197</v>
      </c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>
        <v>100</v>
      </c>
      <c r="O684" s="4"/>
      <c r="P684" s="4"/>
      <c r="Q684" s="4">
        <v>0</v>
      </c>
      <c r="R684" s="4"/>
      <c r="S684" s="4"/>
      <c r="T684" s="4"/>
      <c r="U684" s="4"/>
      <c r="V684" s="4"/>
    </row>
    <row r="685" spans="1:22" ht="16.5" customHeight="1" x14ac:dyDescent="0.25">
      <c r="A685" s="3" t="s">
        <v>219</v>
      </c>
      <c r="B685" s="3" t="s">
        <v>1327</v>
      </c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>
        <v>3824</v>
      </c>
      <c r="U685" s="4"/>
      <c r="V685" s="4"/>
    </row>
    <row r="686" spans="1:22" ht="16.5" customHeight="1" x14ac:dyDescent="0.25">
      <c r="A686" s="3" t="s">
        <v>219</v>
      </c>
      <c r="B686" s="3" t="s">
        <v>198</v>
      </c>
      <c r="C686" s="3"/>
      <c r="D686" s="4"/>
      <c r="E686" s="4"/>
      <c r="F686" s="4"/>
      <c r="G686" s="4"/>
      <c r="H686" s="4">
        <v>702</v>
      </c>
      <c r="I686" s="4"/>
      <c r="J686" s="4"/>
      <c r="K686" s="4"/>
      <c r="L686" s="4">
        <v>76</v>
      </c>
      <c r="M686" s="4">
        <v>3018</v>
      </c>
      <c r="N686" s="4">
        <v>2418</v>
      </c>
      <c r="O686" s="4">
        <v>6786</v>
      </c>
      <c r="P686" s="4">
        <v>4049</v>
      </c>
      <c r="Q686" s="4">
        <v>0</v>
      </c>
      <c r="R686" s="4"/>
      <c r="S686" s="4"/>
      <c r="T686" s="4"/>
      <c r="U686" s="4"/>
      <c r="V686" s="4"/>
    </row>
    <row r="687" spans="1:22" ht="16.5" customHeight="1" x14ac:dyDescent="0.25">
      <c r="A687" s="3" t="s">
        <v>219</v>
      </c>
      <c r="B687" s="3" t="s">
        <v>1129</v>
      </c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>
        <v>1500</v>
      </c>
      <c r="S687" s="4">
        <v>4000</v>
      </c>
      <c r="T687" s="4">
        <v>5300</v>
      </c>
      <c r="U687" s="4">
        <v>16000</v>
      </c>
      <c r="V687" s="4"/>
    </row>
    <row r="688" spans="1:22" ht="16.5" customHeight="1" x14ac:dyDescent="0.25">
      <c r="A688" s="3" t="s">
        <v>219</v>
      </c>
      <c r="B688" s="3" t="s">
        <v>199</v>
      </c>
      <c r="C688" s="3"/>
      <c r="D688" s="4">
        <v>8634</v>
      </c>
      <c r="E688" s="4">
        <v>3755</v>
      </c>
      <c r="F688" s="4">
        <v>7650</v>
      </c>
      <c r="G688" s="4">
        <v>1630</v>
      </c>
      <c r="H688" s="4">
        <v>1100</v>
      </c>
      <c r="I688" s="4">
        <v>2005</v>
      </c>
      <c r="J688" s="4">
        <v>50</v>
      </c>
      <c r="K688" s="4">
        <v>1500</v>
      </c>
      <c r="L688" s="4">
        <v>383</v>
      </c>
      <c r="M688" s="4"/>
      <c r="N688" s="4">
        <v>150</v>
      </c>
      <c r="O688" s="4">
        <v>1820</v>
      </c>
      <c r="P688" s="4">
        <v>250</v>
      </c>
      <c r="Q688" s="4">
        <v>0</v>
      </c>
      <c r="R688" s="4">
        <v>1500</v>
      </c>
      <c r="S688" s="4">
        <v>1000</v>
      </c>
      <c r="T688" s="4">
        <v>1000</v>
      </c>
      <c r="U688" s="4"/>
      <c r="V688" s="4">
        <v>9800</v>
      </c>
    </row>
    <row r="689" spans="1:22" ht="16.5" customHeight="1" x14ac:dyDescent="0.25">
      <c r="A689" s="3" t="s">
        <v>219</v>
      </c>
      <c r="B689" s="3" t="s">
        <v>1070</v>
      </c>
      <c r="C689" s="3"/>
      <c r="D689" s="4">
        <v>140899</v>
      </c>
      <c r="E689" s="4">
        <v>129151</v>
      </c>
      <c r="F689" s="4">
        <v>94769</v>
      </c>
      <c r="G689" s="4">
        <v>98234</v>
      </c>
      <c r="H689" s="4">
        <v>57375</v>
      </c>
      <c r="I689" s="4">
        <v>52189</v>
      </c>
      <c r="J689" s="4">
        <v>53805</v>
      </c>
      <c r="K689" s="4">
        <v>126439</v>
      </c>
      <c r="L689" s="4">
        <v>35198</v>
      </c>
      <c r="M689" s="4">
        <v>26650</v>
      </c>
      <c r="N689" s="4">
        <v>67462</v>
      </c>
      <c r="O689" s="4">
        <v>226430</v>
      </c>
      <c r="P689" s="4">
        <v>18553</v>
      </c>
      <c r="Q689" s="4">
        <v>22081</v>
      </c>
      <c r="R689" s="4">
        <v>34440</v>
      </c>
      <c r="S689" s="4">
        <v>877</v>
      </c>
      <c r="T689" s="4">
        <v>57960</v>
      </c>
      <c r="U689" s="4">
        <v>30950</v>
      </c>
      <c r="V689" s="4">
        <v>54749</v>
      </c>
    </row>
    <row r="690" spans="1:22" ht="16.5" customHeight="1" x14ac:dyDescent="0.25">
      <c r="A690" s="3" t="s">
        <v>219</v>
      </c>
      <c r="B690" s="3" t="s">
        <v>200</v>
      </c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>
        <v>6799</v>
      </c>
      <c r="O690" s="4"/>
      <c r="P690" s="4"/>
      <c r="Q690" s="4">
        <v>0</v>
      </c>
      <c r="R690" s="4"/>
      <c r="S690" s="4"/>
      <c r="T690" s="4"/>
      <c r="U690" s="4"/>
      <c r="V690" s="4"/>
    </row>
    <row r="691" spans="1:22" ht="16.5" customHeight="1" x14ac:dyDescent="0.25">
      <c r="A691" s="3" t="s">
        <v>219</v>
      </c>
      <c r="B691" s="3" t="s">
        <v>1126</v>
      </c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>
        <v>34536</v>
      </c>
      <c r="S691" s="4"/>
      <c r="T691" s="4">
        <v>31428</v>
      </c>
      <c r="U691" s="4"/>
      <c r="V691" s="4">
        <v>19241</v>
      </c>
    </row>
    <row r="692" spans="1:22" ht="16.5" customHeight="1" x14ac:dyDescent="0.25">
      <c r="A692" s="3" t="s">
        <v>219</v>
      </c>
      <c r="B692" s="3" t="s">
        <v>201</v>
      </c>
      <c r="C692" s="3"/>
      <c r="D692" s="4"/>
      <c r="E692" s="4"/>
      <c r="F692" s="4"/>
      <c r="G692" s="4"/>
      <c r="H692" s="4"/>
      <c r="I692" s="4"/>
      <c r="J692" s="4">
        <v>200</v>
      </c>
      <c r="K692" s="4">
        <v>200</v>
      </c>
      <c r="L692" s="4"/>
      <c r="M692" s="4">
        <v>200</v>
      </c>
      <c r="N692" s="4">
        <v>3445</v>
      </c>
      <c r="O692" s="4"/>
      <c r="P692" s="4"/>
      <c r="Q692" s="4">
        <v>0</v>
      </c>
      <c r="R692" s="4"/>
      <c r="S692" s="4"/>
      <c r="T692" s="4"/>
      <c r="U692" s="4"/>
      <c r="V692" s="4"/>
    </row>
    <row r="693" spans="1:22" ht="16.5" customHeight="1" x14ac:dyDescent="0.25">
      <c r="A693" s="3" t="s">
        <v>219</v>
      </c>
      <c r="B693" s="3" t="s">
        <v>1328</v>
      </c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>
        <v>20000</v>
      </c>
      <c r="U693" s="4">
        <v>5000</v>
      </c>
      <c r="V693" s="4"/>
    </row>
    <row r="694" spans="1:22" ht="16.5" customHeight="1" x14ac:dyDescent="0.25">
      <c r="A694" s="3" t="s">
        <v>219</v>
      </c>
      <c r="B694" s="3" t="s">
        <v>1329</v>
      </c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>
        <v>130</v>
      </c>
      <c r="T694" s="4">
        <v>110</v>
      </c>
      <c r="U694" s="4"/>
      <c r="V694" s="4"/>
    </row>
    <row r="695" spans="1:22" ht="16.5" customHeight="1" x14ac:dyDescent="0.25">
      <c r="A695" s="3" t="s">
        <v>219</v>
      </c>
      <c r="B695" s="3" t="s">
        <v>202</v>
      </c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>
        <v>103</v>
      </c>
      <c r="O695" s="4"/>
      <c r="P695" s="4"/>
      <c r="Q695" s="4">
        <v>0</v>
      </c>
      <c r="R695" s="4"/>
      <c r="S695" s="4"/>
      <c r="T695" s="4"/>
      <c r="U695" s="4"/>
      <c r="V695" s="4"/>
    </row>
    <row r="696" spans="1:22" ht="16.5" customHeight="1" x14ac:dyDescent="0.25">
      <c r="A696" s="3" t="s">
        <v>219</v>
      </c>
      <c r="B696" s="3" t="s">
        <v>203</v>
      </c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>
        <v>255</v>
      </c>
      <c r="O696" s="4"/>
      <c r="P696" s="4"/>
      <c r="Q696" s="4">
        <v>0</v>
      </c>
      <c r="R696" s="4"/>
      <c r="S696" s="4"/>
      <c r="T696" s="4"/>
      <c r="U696" s="4"/>
      <c r="V696" s="4"/>
    </row>
    <row r="697" spans="1:22" ht="16.5" customHeight="1" x14ac:dyDescent="0.25">
      <c r="A697" s="3" t="s">
        <v>219</v>
      </c>
      <c r="B697" s="3" t="s">
        <v>204</v>
      </c>
      <c r="C697" s="3"/>
      <c r="D697" s="4"/>
      <c r="E697" s="4"/>
      <c r="F697" s="4"/>
      <c r="G697" s="4">
        <v>2570</v>
      </c>
      <c r="H697" s="4">
        <v>59</v>
      </c>
      <c r="I697" s="4">
        <v>1954</v>
      </c>
      <c r="J697" s="4"/>
      <c r="K697" s="4"/>
      <c r="L697" s="4"/>
      <c r="M697" s="4">
        <v>4431</v>
      </c>
      <c r="N697" s="4">
        <v>1923</v>
      </c>
      <c r="O697" s="4">
        <v>50</v>
      </c>
      <c r="P697" s="4"/>
      <c r="Q697" s="4">
        <v>0</v>
      </c>
      <c r="R697" s="4"/>
      <c r="S697" s="4"/>
      <c r="T697" s="4"/>
      <c r="U697" s="4"/>
      <c r="V697" s="4"/>
    </row>
    <row r="698" spans="1:22" ht="16.5" customHeight="1" x14ac:dyDescent="0.25">
      <c r="A698" s="3" t="s">
        <v>219</v>
      </c>
      <c r="B698" s="3" t="s">
        <v>1330</v>
      </c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>
        <v>16</v>
      </c>
      <c r="U698" s="4"/>
      <c r="V698" s="4"/>
    </row>
    <row r="699" spans="1:22" ht="16.5" customHeight="1" x14ac:dyDescent="0.25">
      <c r="A699" s="3" t="s">
        <v>219</v>
      </c>
      <c r="B699" s="3" t="s">
        <v>1331</v>
      </c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>
        <v>100</v>
      </c>
      <c r="U699" s="4"/>
      <c r="V699" s="4"/>
    </row>
    <row r="700" spans="1:22" ht="16.5" customHeight="1" x14ac:dyDescent="0.25">
      <c r="A700" s="3" t="s">
        <v>219</v>
      </c>
      <c r="B700" s="3" t="s">
        <v>205</v>
      </c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>
        <v>6703</v>
      </c>
      <c r="O700" s="4"/>
      <c r="P700" s="4"/>
      <c r="Q700" s="4">
        <v>0</v>
      </c>
      <c r="R700" s="4">
        <v>519</v>
      </c>
      <c r="S700" s="4"/>
      <c r="T700" s="4">
        <v>1000</v>
      </c>
      <c r="U700" s="4"/>
      <c r="V700" s="4">
        <v>1620</v>
      </c>
    </row>
    <row r="701" spans="1:22" ht="16.5" customHeight="1" x14ac:dyDescent="0.25">
      <c r="A701" s="3" t="s">
        <v>219</v>
      </c>
      <c r="B701" s="3" t="s">
        <v>206</v>
      </c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>
        <v>100</v>
      </c>
      <c r="O701" s="4"/>
      <c r="P701" s="4"/>
      <c r="Q701" s="4">
        <v>0</v>
      </c>
      <c r="R701" s="4"/>
      <c r="S701" s="4"/>
      <c r="T701" s="4"/>
      <c r="U701" s="4"/>
      <c r="V701" s="4"/>
    </row>
    <row r="702" spans="1:22" ht="16.5" customHeight="1" x14ac:dyDescent="0.25">
      <c r="A702" s="3" t="s">
        <v>219</v>
      </c>
      <c r="B702" s="3" t="s">
        <v>10</v>
      </c>
      <c r="C702" s="3"/>
      <c r="D702" s="4">
        <v>101665</v>
      </c>
      <c r="E702" s="4">
        <v>35300</v>
      </c>
      <c r="F702" s="4">
        <v>18488</v>
      </c>
      <c r="G702" s="4">
        <v>800</v>
      </c>
      <c r="H702" s="4">
        <v>11216</v>
      </c>
      <c r="I702" s="4">
        <v>804</v>
      </c>
      <c r="J702" s="4"/>
      <c r="K702" s="4">
        <v>3000</v>
      </c>
      <c r="L702" s="4">
        <v>1375</v>
      </c>
      <c r="M702" s="4">
        <v>18184</v>
      </c>
      <c r="N702" s="4">
        <v>7</v>
      </c>
      <c r="O702" s="4">
        <v>17735</v>
      </c>
      <c r="P702" s="4">
        <v>5241</v>
      </c>
      <c r="Q702" s="4">
        <v>23892</v>
      </c>
      <c r="R702" s="4">
        <v>4243</v>
      </c>
      <c r="S702" s="4"/>
      <c r="T702" s="4">
        <v>17960</v>
      </c>
      <c r="U702" s="4"/>
      <c r="V702" s="4"/>
    </row>
    <row r="703" spans="1:22" ht="16.5" customHeight="1" x14ac:dyDescent="0.25">
      <c r="A703" s="3" t="s">
        <v>219</v>
      </c>
      <c r="B703" s="3" t="s">
        <v>207</v>
      </c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>
        <v>7280</v>
      </c>
      <c r="N703" s="4">
        <v>6000</v>
      </c>
      <c r="O703" s="4">
        <v>31184</v>
      </c>
      <c r="P703" s="4">
        <v>52800</v>
      </c>
      <c r="Q703" s="4">
        <v>0</v>
      </c>
      <c r="R703" s="4">
        <v>5593</v>
      </c>
      <c r="S703" s="4"/>
      <c r="T703" s="4"/>
      <c r="U703" s="4"/>
      <c r="V703" s="4"/>
    </row>
    <row r="704" spans="1:22" ht="16.5" customHeight="1" x14ac:dyDescent="0.25">
      <c r="A704" s="3" t="s">
        <v>219</v>
      </c>
      <c r="B704" s="3" t="s">
        <v>208</v>
      </c>
      <c r="C704" s="3"/>
      <c r="D704" s="4">
        <v>1308</v>
      </c>
      <c r="E704" s="4"/>
      <c r="F704" s="4">
        <v>21</v>
      </c>
      <c r="G704" s="4">
        <v>1556</v>
      </c>
      <c r="H704" s="4"/>
      <c r="I704" s="4"/>
      <c r="J704" s="4"/>
      <c r="K704" s="4"/>
      <c r="L704" s="4"/>
      <c r="M704" s="4"/>
      <c r="N704" s="4"/>
      <c r="O704" s="4"/>
      <c r="P704" s="4"/>
      <c r="Q704" s="4">
        <v>0</v>
      </c>
      <c r="R704" s="4"/>
      <c r="S704" s="4"/>
      <c r="T704" s="4"/>
      <c r="U704" s="4"/>
      <c r="V704" s="4"/>
    </row>
    <row r="705" spans="1:22" ht="16.5" customHeight="1" x14ac:dyDescent="0.25">
      <c r="A705" s="3" t="s">
        <v>219</v>
      </c>
      <c r="B705" s="3" t="s">
        <v>1332</v>
      </c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>
        <v>81</v>
      </c>
      <c r="U705" s="4"/>
      <c r="V705" s="4">
        <v>4800</v>
      </c>
    </row>
    <row r="706" spans="1:22" ht="16.5" customHeight="1" x14ac:dyDescent="0.25">
      <c r="A706" s="3" t="s">
        <v>219</v>
      </c>
      <c r="B706" s="12" t="s">
        <v>1935</v>
      </c>
      <c r="C706" s="12" t="s">
        <v>1345</v>
      </c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>
        <v>16</v>
      </c>
      <c r="U706" s="4"/>
      <c r="V706" s="4"/>
    </row>
    <row r="707" spans="1:22" ht="16.5" customHeight="1" x14ac:dyDescent="0.25">
      <c r="A707" s="3" t="s">
        <v>219</v>
      </c>
      <c r="B707" s="3" t="s">
        <v>1338</v>
      </c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>
        <v>16</v>
      </c>
      <c r="U707" s="4"/>
      <c r="V707" s="4"/>
    </row>
    <row r="708" spans="1:22" ht="16.5" customHeight="1" x14ac:dyDescent="0.25">
      <c r="A708" s="3" t="s">
        <v>219</v>
      </c>
      <c r="B708" s="3" t="s">
        <v>1337</v>
      </c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>
        <v>16</v>
      </c>
      <c r="U708" s="4"/>
      <c r="V708" s="4"/>
    </row>
    <row r="709" spans="1:22" ht="16.5" customHeight="1" x14ac:dyDescent="0.25">
      <c r="A709" s="3" t="s">
        <v>219</v>
      </c>
      <c r="B709" s="3" t="s">
        <v>1335</v>
      </c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>
        <v>16</v>
      </c>
      <c r="U709" s="4"/>
      <c r="V709" s="4"/>
    </row>
    <row r="710" spans="1:22" ht="16.5" customHeight="1" x14ac:dyDescent="0.25">
      <c r="A710" s="3" t="s">
        <v>219</v>
      </c>
      <c r="B710" s="3" t="s">
        <v>1336</v>
      </c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>
        <v>16</v>
      </c>
      <c r="U710" s="4"/>
      <c r="V710" s="4"/>
    </row>
    <row r="711" spans="1:22" ht="16.5" customHeight="1" x14ac:dyDescent="0.25">
      <c r="A711" s="3" t="s">
        <v>219</v>
      </c>
      <c r="B711" s="3" t="s">
        <v>1334</v>
      </c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>
        <v>16</v>
      </c>
      <c r="U711" s="4"/>
      <c r="V711" s="4"/>
    </row>
    <row r="712" spans="1:22" ht="16.5" customHeight="1" x14ac:dyDescent="0.25">
      <c r="A712" s="3" t="s">
        <v>219</v>
      </c>
      <c r="B712" s="3" t="s">
        <v>1333</v>
      </c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>
        <v>16</v>
      </c>
      <c r="U712" s="4"/>
      <c r="V712" s="4"/>
    </row>
    <row r="713" spans="1:22" ht="16.5" customHeight="1" x14ac:dyDescent="0.25">
      <c r="A713" s="3" t="s">
        <v>219</v>
      </c>
      <c r="B713" s="12" t="s">
        <v>1737</v>
      </c>
      <c r="C713" s="1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>
        <v>1800</v>
      </c>
      <c r="P713" s="4"/>
      <c r="Q713" s="4">
        <v>0</v>
      </c>
      <c r="R713" s="4"/>
      <c r="S713" s="4"/>
      <c r="T713" s="4"/>
      <c r="U713" s="4"/>
      <c r="V713" s="4"/>
    </row>
    <row r="714" spans="1:22" ht="16.5" customHeight="1" x14ac:dyDescent="0.25">
      <c r="A714" s="3" t="s">
        <v>219</v>
      </c>
      <c r="B714" s="3" t="s">
        <v>1339</v>
      </c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>
        <v>12</v>
      </c>
      <c r="U714" s="4"/>
      <c r="V714" s="4"/>
    </row>
    <row r="715" spans="1:22" ht="16.5" customHeight="1" x14ac:dyDescent="0.25">
      <c r="A715" s="3" t="s">
        <v>219</v>
      </c>
      <c r="B715" s="12" t="s">
        <v>209</v>
      </c>
      <c r="C715" s="1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>
        <v>2500</v>
      </c>
      <c r="O715" s="4"/>
      <c r="P715" s="4"/>
      <c r="Q715" s="4">
        <v>0</v>
      </c>
      <c r="R715" s="4"/>
      <c r="S715" s="4"/>
      <c r="T715" s="4"/>
      <c r="U715" s="4"/>
      <c r="V715" s="4"/>
    </row>
    <row r="716" spans="1:22" ht="16.5" customHeight="1" x14ac:dyDescent="0.25">
      <c r="A716" s="3" t="s">
        <v>219</v>
      </c>
      <c r="B716" s="12" t="s">
        <v>210</v>
      </c>
      <c r="C716" s="12"/>
      <c r="D716" s="4">
        <v>36967</v>
      </c>
      <c r="E716" s="4">
        <v>14727</v>
      </c>
      <c r="F716" s="4">
        <v>17900</v>
      </c>
      <c r="G716" s="4">
        <v>9940</v>
      </c>
      <c r="H716" s="4">
        <v>13480</v>
      </c>
      <c r="I716" s="4">
        <v>2000</v>
      </c>
      <c r="J716" s="4"/>
      <c r="K716" s="4"/>
      <c r="L716" s="4">
        <v>250</v>
      </c>
      <c r="M716" s="4">
        <v>10</v>
      </c>
      <c r="N716" s="4"/>
      <c r="O716" s="4"/>
      <c r="P716" s="4"/>
      <c r="Q716" s="4">
        <v>0</v>
      </c>
      <c r="R716" s="4"/>
      <c r="S716" s="4">
        <v>1000</v>
      </c>
      <c r="T716" s="4">
        <v>2000</v>
      </c>
      <c r="U716" s="4"/>
      <c r="V716" s="4"/>
    </row>
    <row r="717" spans="1:22" ht="16.5" customHeight="1" x14ac:dyDescent="0.25">
      <c r="A717" s="3" t="s">
        <v>219</v>
      </c>
      <c r="B717" s="12" t="s">
        <v>1127</v>
      </c>
      <c r="C717" s="1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>
        <v>6652</v>
      </c>
      <c r="S717" s="4"/>
      <c r="T717" s="4">
        <v>31</v>
      </c>
      <c r="U717" s="4">
        <v>76</v>
      </c>
      <c r="V717" s="4"/>
    </row>
    <row r="718" spans="1:22" ht="16.5" customHeight="1" x14ac:dyDescent="0.25">
      <c r="A718" s="3" t="s">
        <v>219</v>
      </c>
      <c r="B718" s="12" t="s">
        <v>211</v>
      </c>
      <c r="C718" s="12"/>
      <c r="D718" s="4"/>
      <c r="E718" s="4"/>
      <c r="F718" s="4">
        <v>3409</v>
      </c>
      <c r="G718" s="4"/>
      <c r="H718" s="4">
        <v>1602</v>
      </c>
      <c r="I718" s="4">
        <v>160</v>
      </c>
      <c r="J718" s="4"/>
      <c r="K718" s="4"/>
      <c r="L718" s="4"/>
      <c r="M718" s="4"/>
      <c r="N718" s="4">
        <v>6371</v>
      </c>
      <c r="O718" s="4">
        <v>1251</v>
      </c>
      <c r="P718" s="4">
        <v>8645</v>
      </c>
      <c r="Q718" s="4">
        <v>6853</v>
      </c>
      <c r="R718" s="4"/>
      <c r="S718" s="4"/>
      <c r="T718" s="4"/>
      <c r="U718" s="4"/>
      <c r="V718" s="4"/>
    </row>
    <row r="719" spans="1:22" ht="16.5" customHeight="1" x14ac:dyDescent="0.25">
      <c r="A719" s="3" t="s">
        <v>219</v>
      </c>
      <c r="B719" s="12" t="s">
        <v>212</v>
      </c>
      <c r="C719" s="12"/>
      <c r="D719" s="4">
        <v>8000</v>
      </c>
      <c r="E719" s="4">
        <v>6200</v>
      </c>
      <c r="F719" s="4">
        <v>4100</v>
      </c>
      <c r="G719" s="4">
        <v>17700</v>
      </c>
      <c r="H719" s="4">
        <v>1200</v>
      </c>
      <c r="I719" s="4">
        <v>1005</v>
      </c>
      <c r="J719" s="4">
        <v>1710</v>
      </c>
      <c r="K719" s="4">
        <v>3700</v>
      </c>
      <c r="L719" s="4">
        <v>30</v>
      </c>
      <c r="M719" s="4">
        <v>2080</v>
      </c>
      <c r="N719" s="4">
        <v>1686</v>
      </c>
      <c r="O719" s="4">
        <v>60791</v>
      </c>
      <c r="P719" s="4">
        <v>998</v>
      </c>
      <c r="Q719" s="4">
        <v>4518</v>
      </c>
      <c r="R719" s="4">
        <v>5775</v>
      </c>
      <c r="S719" s="4">
        <v>8764</v>
      </c>
      <c r="T719" s="4">
        <v>4834</v>
      </c>
      <c r="U719" s="4">
        <v>13034</v>
      </c>
      <c r="V719" s="4">
        <v>16026</v>
      </c>
    </row>
    <row r="720" spans="1:22" ht="16.5" customHeight="1" x14ac:dyDescent="0.25">
      <c r="A720" s="3" t="s">
        <v>219</v>
      </c>
      <c r="B720" s="12" t="s">
        <v>213</v>
      </c>
      <c r="C720" s="12"/>
      <c r="D720" s="4">
        <v>9550</v>
      </c>
      <c r="E720" s="4">
        <v>4200</v>
      </c>
      <c r="F720" s="4">
        <v>3315</v>
      </c>
      <c r="G720" s="4"/>
      <c r="H720" s="4"/>
      <c r="I720" s="4"/>
      <c r="J720" s="4"/>
      <c r="K720" s="4">
        <v>170</v>
      </c>
      <c r="L720" s="4"/>
      <c r="M720" s="4">
        <v>61513</v>
      </c>
      <c r="N720" s="4"/>
      <c r="O720" s="4">
        <v>983</v>
      </c>
      <c r="P720" s="4"/>
      <c r="Q720" s="4">
        <v>0</v>
      </c>
      <c r="R720" s="4"/>
      <c r="S720" s="4"/>
      <c r="T720" s="4"/>
      <c r="U720" s="4"/>
      <c r="V720" s="4"/>
    </row>
    <row r="721" spans="1:22" ht="16.5" customHeight="1" x14ac:dyDescent="0.25">
      <c r="A721" s="3" t="s">
        <v>219</v>
      </c>
      <c r="B721" s="12" t="s">
        <v>214</v>
      </c>
      <c r="C721" s="12"/>
      <c r="D721" s="4">
        <v>24392</v>
      </c>
      <c r="E721" s="4">
        <v>12500</v>
      </c>
      <c r="F721" s="4">
        <v>19359</v>
      </c>
      <c r="G721" s="4">
        <v>12134</v>
      </c>
      <c r="H721" s="4">
        <v>7624</v>
      </c>
      <c r="I721" s="4">
        <v>11208</v>
      </c>
      <c r="J721" s="4">
        <v>18566</v>
      </c>
      <c r="K721" s="4">
        <v>5970</v>
      </c>
      <c r="L721" s="4">
        <v>2390</v>
      </c>
      <c r="M721" s="4">
        <v>8000</v>
      </c>
      <c r="N721" s="4">
        <v>11610</v>
      </c>
      <c r="O721" s="4">
        <v>68026</v>
      </c>
      <c r="P721" s="4">
        <v>6300</v>
      </c>
      <c r="Q721" s="4">
        <v>2800</v>
      </c>
      <c r="R721" s="4"/>
      <c r="S721" s="4"/>
      <c r="T721" s="4"/>
      <c r="U721" s="4">
        <v>5000</v>
      </c>
      <c r="V721" s="4">
        <v>3000</v>
      </c>
    </row>
    <row r="722" spans="1:22" ht="16.5" customHeight="1" x14ac:dyDescent="0.25">
      <c r="A722" s="3" t="s">
        <v>219</v>
      </c>
      <c r="B722" s="12" t="s">
        <v>1738</v>
      </c>
      <c r="C722" s="1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>
        <v>16500</v>
      </c>
      <c r="O722" s="4">
        <v>571639</v>
      </c>
      <c r="P722" s="4">
        <v>15924</v>
      </c>
      <c r="Q722" s="4">
        <v>0</v>
      </c>
      <c r="R722" s="4"/>
      <c r="S722" s="4"/>
      <c r="T722" s="4"/>
      <c r="U722" s="4"/>
      <c r="V722" s="4"/>
    </row>
    <row r="723" spans="1:22" ht="16.5" customHeight="1" x14ac:dyDescent="0.25">
      <c r="A723" s="3" t="s">
        <v>219</v>
      </c>
      <c r="B723" s="12" t="s">
        <v>1340</v>
      </c>
      <c r="C723" s="1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>
        <v>79</v>
      </c>
      <c r="U723" s="4"/>
      <c r="V723" s="4"/>
    </row>
    <row r="724" spans="1:22" ht="16.5" customHeight="1" x14ac:dyDescent="0.25">
      <c r="A724" s="3" t="s">
        <v>219</v>
      </c>
      <c r="B724" s="12" t="s">
        <v>1341</v>
      </c>
      <c r="C724" s="1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>
        <v>16</v>
      </c>
      <c r="U724" s="4"/>
      <c r="V724" s="4"/>
    </row>
    <row r="725" spans="1:22" ht="16.5" customHeight="1" x14ac:dyDescent="0.25">
      <c r="A725" s="3" t="s">
        <v>219</v>
      </c>
      <c r="B725" s="12" t="s">
        <v>1071</v>
      </c>
      <c r="C725" s="12"/>
      <c r="D725" s="4">
        <v>23930</v>
      </c>
      <c r="E725" s="4">
        <v>24841</v>
      </c>
      <c r="F725" s="4">
        <v>23170</v>
      </c>
      <c r="G725" s="4">
        <v>14650</v>
      </c>
      <c r="H725" s="4">
        <v>5600</v>
      </c>
      <c r="I725" s="4">
        <v>8450</v>
      </c>
      <c r="J725" s="4">
        <v>5090</v>
      </c>
      <c r="K725" s="4">
        <v>4220</v>
      </c>
      <c r="L725" s="4">
        <v>3310</v>
      </c>
      <c r="M725" s="4">
        <v>2840</v>
      </c>
      <c r="N725" s="4">
        <v>10500</v>
      </c>
      <c r="O725" s="4">
        <v>52571</v>
      </c>
      <c r="P725" s="4">
        <v>5298</v>
      </c>
      <c r="Q725" s="4">
        <v>6320</v>
      </c>
      <c r="R725" s="4">
        <v>6027</v>
      </c>
      <c r="S725" s="4">
        <v>8068</v>
      </c>
      <c r="T725" s="4">
        <v>4263</v>
      </c>
      <c r="U725" s="4">
        <v>12633</v>
      </c>
      <c r="V725" s="4">
        <v>16198</v>
      </c>
    </row>
    <row r="726" spans="1:22" ht="16.5" customHeight="1" x14ac:dyDescent="0.25">
      <c r="A726" s="3" t="s">
        <v>219</v>
      </c>
      <c r="B726" s="12" t="s">
        <v>1739</v>
      </c>
      <c r="C726" s="1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>
        <v>5498</v>
      </c>
      <c r="P726" s="4">
        <v>228</v>
      </c>
      <c r="Q726" s="4">
        <v>257</v>
      </c>
      <c r="R726" s="4"/>
      <c r="S726" s="4"/>
      <c r="T726" s="4"/>
      <c r="U726" s="4"/>
      <c r="V726" s="4">
        <v>830</v>
      </c>
    </row>
    <row r="727" spans="1:22" ht="16.5" customHeight="1" x14ac:dyDescent="0.25">
      <c r="A727" s="3" t="s">
        <v>219</v>
      </c>
      <c r="B727" s="12" t="s">
        <v>1740</v>
      </c>
      <c r="C727" s="1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>
        <v>4000</v>
      </c>
      <c r="O727" s="4">
        <v>2000</v>
      </c>
      <c r="P727" s="4"/>
      <c r="Q727" s="4">
        <v>0</v>
      </c>
      <c r="R727" s="4"/>
      <c r="S727" s="4"/>
      <c r="T727" s="4"/>
      <c r="U727" s="4"/>
      <c r="V727" s="4"/>
    </row>
    <row r="728" spans="1:22" ht="16.5" customHeight="1" x14ac:dyDescent="0.25">
      <c r="A728" s="3" t="s">
        <v>219</v>
      </c>
      <c r="B728" s="12" t="s">
        <v>232</v>
      </c>
      <c r="C728" s="1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>
        <v>2811</v>
      </c>
      <c r="P728" s="4"/>
      <c r="Q728" s="4">
        <v>300</v>
      </c>
      <c r="R728" s="4"/>
      <c r="S728" s="4"/>
      <c r="T728" s="4"/>
      <c r="U728" s="4">
        <v>5761</v>
      </c>
      <c r="V728" s="4"/>
    </row>
    <row r="729" spans="1:22" ht="16.5" customHeight="1" x14ac:dyDescent="0.25">
      <c r="A729" s="3" t="s">
        <v>219</v>
      </c>
      <c r="B729" s="12" t="s">
        <v>1343</v>
      </c>
      <c r="C729" s="1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>
        <v>16</v>
      </c>
      <c r="U729" s="4"/>
      <c r="V729" s="4"/>
    </row>
    <row r="730" spans="1:22" ht="16.5" customHeight="1" x14ac:dyDescent="0.25">
      <c r="A730" s="3" t="s">
        <v>219</v>
      </c>
      <c r="B730" s="12" t="s">
        <v>1344</v>
      </c>
      <c r="C730" s="1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>
        <v>16</v>
      </c>
      <c r="U730" s="4"/>
      <c r="V730" s="4"/>
    </row>
    <row r="731" spans="1:22" ht="16.5" customHeight="1" x14ac:dyDescent="0.25">
      <c r="A731" s="3" t="s">
        <v>219</v>
      </c>
      <c r="B731" s="12" t="s">
        <v>1342</v>
      </c>
      <c r="C731" s="1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>
        <v>16</v>
      </c>
      <c r="U731" s="4"/>
      <c r="V731" s="4"/>
    </row>
    <row r="732" spans="1:22" ht="16.5" customHeight="1" x14ac:dyDescent="0.25">
      <c r="A732" s="3" t="s">
        <v>219</v>
      </c>
      <c r="B732" s="12" t="s">
        <v>2235</v>
      </c>
      <c r="C732" s="1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>
        <v>34</v>
      </c>
    </row>
    <row r="733" spans="1:22" ht="16.5" customHeight="1" x14ac:dyDescent="0.25">
      <c r="A733" s="3" t="s">
        <v>219</v>
      </c>
      <c r="B733" s="12" t="s">
        <v>215</v>
      </c>
      <c r="C733" s="12"/>
      <c r="D733" s="4">
        <v>6472</v>
      </c>
      <c r="E733" s="4">
        <v>308</v>
      </c>
      <c r="F733" s="4">
        <v>2250</v>
      </c>
      <c r="G733" s="4">
        <v>200</v>
      </c>
      <c r="H733" s="4">
        <v>5150</v>
      </c>
      <c r="I733" s="4"/>
      <c r="J733" s="4">
        <v>20</v>
      </c>
      <c r="K733" s="4"/>
      <c r="L733" s="4">
        <v>3</v>
      </c>
      <c r="M733" s="4"/>
      <c r="N733" s="4"/>
      <c r="O733" s="4"/>
      <c r="P733" s="4"/>
      <c r="Q733" s="4">
        <v>0</v>
      </c>
      <c r="R733" s="4"/>
      <c r="S733" s="4"/>
      <c r="T733" s="4"/>
      <c r="U733" s="4"/>
      <c r="V733" s="4"/>
    </row>
    <row r="734" spans="1:22" ht="16.5" customHeight="1" x14ac:dyDescent="0.25">
      <c r="A734" s="3" t="s">
        <v>219</v>
      </c>
      <c r="B734" s="12" t="s">
        <v>216</v>
      </c>
      <c r="C734" s="12"/>
      <c r="D734" s="4">
        <v>8</v>
      </c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>
        <v>0</v>
      </c>
      <c r="R734" s="4"/>
      <c r="S734" s="4"/>
      <c r="T734" s="4"/>
      <c r="U734" s="4"/>
      <c r="V734" s="4"/>
    </row>
    <row r="735" spans="1:22" ht="16.5" customHeight="1" x14ac:dyDescent="0.25">
      <c r="A735" s="3" t="s">
        <v>219</v>
      </c>
      <c r="B735" s="12" t="s">
        <v>2236</v>
      </c>
      <c r="C735" s="1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>
        <v>511</v>
      </c>
    </row>
    <row r="736" spans="1:22" ht="16.5" customHeight="1" x14ac:dyDescent="0.25">
      <c r="A736" s="3" t="s">
        <v>219</v>
      </c>
      <c r="B736" s="12" t="s">
        <v>43</v>
      </c>
      <c r="C736" s="1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>
        <v>2311</v>
      </c>
      <c r="U736" s="4"/>
      <c r="V736" s="4"/>
    </row>
    <row r="737" spans="1:23" ht="16.5" customHeight="1" x14ac:dyDescent="0.25">
      <c r="A737" s="3" t="s">
        <v>219</v>
      </c>
      <c r="B737" s="12" t="s">
        <v>1130</v>
      </c>
      <c r="C737" s="12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>
        <v>2750</v>
      </c>
      <c r="S737" s="4"/>
      <c r="T737" s="4"/>
      <c r="U737" s="4"/>
      <c r="V737" s="4"/>
    </row>
    <row r="738" spans="1:23" ht="16.5" customHeight="1" x14ac:dyDescent="0.25">
      <c r="A738" s="3" t="s">
        <v>219</v>
      </c>
      <c r="B738" s="12" t="s">
        <v>1937</v>
      </c>
      <c r="C738" s="12" t="s">
        <v>1938</v>
      </c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>
        <v>3600</v>
      </c>
      <c r="V738" s="4"/>
    </row>
    <row r="739" spans="1:23" ht="16.5" customHeight="1" x14ac:dyDescent="0.25">
      <c r="A739" s="3" t="s">
        <v>219</v>
      </c>
      <c r="B739" s="12" t="s">
        <v>1939</v>
      </c>
      <c r="C739" s="12"/>
      <c r="D739" s="4"/>
      <c r="E739" s="4">
        <v>127310</v>
      </c>
      <c r="F739" s="4">
        <v>150338</v>
      </c>
      <c r="G739" s="4">
        <v>162777</v>
      </c>
      <c r="H739" s="4">
        <v>100962</v>
      </c>
      <c r="I739" s="4">
        <v>163578</v>
      </c>
      <c r="J739" s="4">
        <v>1711005</v>
      </c>
      <c r="K739" s="4">
        <v>198193</v>
      </c>
      <c r="L739" s="4">
        <v>106077</v>
      </c>
      <c r="M739" s="4">
        <v>313500</v>
      </c>
      <c r="N739" s="4"/>
      <c r="O739" s="4"/>
      <c r="P739" s="4"/>
      <c r="Q739" s="4">
        <v>0</v>
      </c>
      <c r="R739" s="4"/>
      <c r="S739" s="4"/>
      <c r="T739" s="4"/>
      <c r="U739" s="4"/>
      <c r="V739" s="4"/>
    </row>
    <row r="740" spans="1:23" ht="16.5" customHeight="1" x14ac:dyDescent="0.25">
      <c r="A740" s="3" t="s">
        <v>219</v>
      </c>
      <c r="B740" s="12" t="s">
        <v>1741</v>
      </c>
      <c r="C740" s="12" t="s">
        <v>1938</v>
      </c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>
        <v>3000</v>
      </c>
      <c r="O740" s="4"/>
      <c r="P740" s="4"/>
      <c r="Q740" s="4">
        <v>0</v>
      </c>
      <c r="R740" s="4"/>
      <c r="S740" s="4"/>
      <c r="T740" s="4"/>
      <c r="U740" s="4"/>
      <c r="V740" s="4"/>
    </row>
    <row r="741" spans="1:23" s="10" customFormat="1" ht="16.5" customHeight="1" x14ac:dyDescent="0.25">
      <c r="A741" s="3" t="s">
        <v>219</v>
      </c>
      <c r="B741" s="12" t="s">
        <v>1742</v>
      </c>
      <c r="C741" s="12" t="s">
        <v>1936</v>
      </c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>
        <v>10000</v>
      </c>
      <c r="O741" s="20"/>
      <c r="P741" s="20"/>
      <c r="Q741" s="20">
        <v>0</v>
      </c>
      <c r="R741" s="20"/>
      <c r="S741" s="20"/>
      <c r="T741" s="20">
        <v>16000</v>
      </c>
      <c r="U741" s="20">
        <v>18700</v>
      </c>
      <c r="V741" s="20"/>
    </row>
    <row r="742" spans="1:23" ht="16.5" customHeight="1" x14ac:dyDescent="0.25">
      <c r="A742" s="3" t="s">
        <v>219</v>
      </c>
      <c r="B742" s="12" t="s">
        <v>217</v>
      </c>
      <c r="C742" s="1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>
        <v>7000</v>
      </c>
      <c r="P742" s="4"/>
      <c r="Q742" s="4">
        <v>0</v>
      </c>
      <c r="R742" s="4"/>
      <c r="S742" s="4"/>
      <c r="T742" s="4"/>
      <c r="U742" s="4"/>
      <c r="V742" s="4"/>
    </row>
    <row r="743" spans="1:23" ht="16.5" customHeight="1" x14ac:dyDescent="0.25">
      <c r="A743" s="3" t="s">
        <v>219</v>
      </c>
      <c r="B743" s="3" t="s">
        <v>2237</v>
      </c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>
        <v>5400</v>
      </c>
      <c r="U743" s="4"/>
      <c r="V743" s="4">
        <v>1219</v>
      </c>
    </row>
    <row r="744" spans="1:23" ht="16.5" customHeight="1" x14ac:dyDescent="0.25">
      <c r="A744" s="3" t="s">
        <v>219</v>
      </c>
      <c r="B744" s="3" t="s">
        <v>1616</v>
      </c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>
        <v>6720</v>
      </c>
      <c r="V744" s="4">
        <v>12150</v>
      </c>
    </row>
    <row r="745" spans="1:23" ht="16.5" customHeight="1" x14ac:dyDescent="0.25">
      <c r="A745" s="3" t="s">
        <v>219</v>
      </c>
      <c r="B745" s="3" t="s">
        <v>2238</v>
      </c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>
        <v>16737</v>
      </c>
    </row>
    <row r="746" spans="1:23" ht="16.5" customHeight="1" x14ac:dyDescent="0.25">
      <c r="A746" s="3" t="s">
        <v>219</v>
      </c>
      <c r="B746" s="3" t="s">
        <v>2239</v>
      </c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>
        <v>5088</v>
      </c>
    </row>
    <row r="747" spans="1:23" ht="16.5" customHeight="1" x14ac:dyDescent="0.25">
      <c r="A747" s="3" t="s">
        <v>219</v>
      </c>
      <c r="B747" s="3" t="s">
        <v>233</v>
      </c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>
        <v>33083</v>
      </c>
      <c r="P747" s="4">
        <v>855</v>
      </c>
      <c r="Q747" s="4">
        <v>273</v>
      </c>
      <c r="R747" s="4"/>
      <c r="S747" s="4"/>
      <c r="T747" s="4">
        <v>20885</v>
      </c>
      <c r="U747" s="4">
        <v>3530</v>
      </c>
      <c r="V747" s="4"/>
    </row>
    <row r="748" spans="1:23" ht="16.5" customHeight="1" x14ac:dyDescent="0.25">
      <c r="A748" s="3" t="s">
        <v>219</v>
      </c>
      <c r="B748" s="3" t="s">
        <v>234</v>
      </c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>
        <v>70</v>
      </c>
      <c r="P748" s="4">
        <v>2311</v>
      </c>
      <c r="Q748" s="4">
        <v>398</v>
      </c>
      <c r="R748" s="4"/>
      <c r="S748" s="4"/>
      <c r="T748" s="4"/>
      <c r="U748" s="4"/>
      <c r="V748" s="4"/>
    </row>
    <row r="749" spans="1:23" ht="16.5" customHeight="1" x14ac:dyDescent="0.25">
      <c r="A749" s="17" t="s">
        <v>948</v>
      </c>
      <c r="B749" s="17" t="s">
        <v>948</v>
      </c>
      <c r="C749" s="17"/>
      <c r="D749" s="19">
        <f t="shared" ref="D749:U749" si="8">SUM(D607:D748)</f>
        <v>733978</v>
      </c>
      <c r="E749" s="19">
        <f t="shared" si="8"/>
        <v>551803</v>
      </c>
      <c r="F749" s="19">
        <f t="shared" si="8"/>
        <v>589863</v>
      </c>
      <c r="G749" s="19">
        <f t="shared" si="8"/>
        <v>489701</v>
      </c>
      <c r="H749" s="19">
        <f t="shared" si="8"/>
        <v>311431</v>
      </c>
      <c r="I749" s="19">
        <f t="shared" si="8"/>
        <v>346731</v>
      </c>
      <c r="J749" s="19">
        <f t="shared" si="8"/>
        <v>1834853</v>
      </c>
      <c r="K749" s="19">
        <f t="shared" si="8"/>
        <v>470620</v>
      </c>
      <c r="L749" s="19">
        <f t="shared" si="8"/>
        <v>206820</v>
      </c>
      <c r="M749" s="19">
        <f t="shared" si="8"/>
        <v>549733</v>
      </c>
      <c r="N749" s="19">
        <f t="shared" si="8"/>
        <v>532459</v>
      </c>
      <c r="O749" s="19">
        <f t="shared" si="8"/>
        <v>3553867</v>
      </c>
      <c r="P749" s="19">
        <f t="shared" si="8"/>
        <v>310805</v>
      </c>
      <c r="Q749" s="19">
        <f t="shared" si="8"/>
        <v>190144</v>
      </c>
      <c r="R749" s="19">
        <f t="shared" si="8"/>
        <v>379360</v>
      </c>
      <c r="S749" s="19">
        <f t="shared" si="8"/>
        <v>180350</v>
      </c>
      <c r="T749" s="19">
        <f t="shared" si="8"/>
        <v>430830</v>
      </c>
      <c r="U749" s="19">
        <f t="shared" si="8"/>
        <v>239566</v>
      </c>
      <c r="V749" s="19">
        <f>SUM(V607:V748)</f>
        <v>306122</v>
      </c>
      <c r="W749" s="15" t="s">
        <v>939</v>
      </c>
    </row>
    <row r="750" spans="1:23" s="10" customFormat="1" ht="16.5" customHeight="1" x14ac:dyDescent="0.25">
      <c r="A750" s="12" t="s">
        <v>1955</v>
      </c>
      <c r="B750" s="12" t="s">
        <v>1532</v>
      </c>
      <c r="C750" s="12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>
        <v>20000</v>
      </c>
      <c r="U750" s="33"/>
      <c r="V750" s="33"/>
      <c r="W750" s="34"/>
    </row>
    <row r="751" spans="1:23" s="10" customFormat="1" ht="16.5" customHeight="1" x14ac:dyDescent="0.25">
      <c r="A751" s="12" t="s">
        <v>1955</v>
      </c>
      <c r="B751" s="12" t="s">
        <v>2348</v>
      </c>
      <c r="C751" s="12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>
        <v>463</v>
      </c>
      <c r="U751" s="33">
        <v>54</v>
      </c>
      <c r="V751" s="33">
        <v>54</v>
      </c>
      <c r="W751" s="34"/>
    </row>
    <row r="752" spans="1:23" s="10" customFormat="1" ht="16.5" customHeight="1" x14ac:dyDescent="0.25">
      <c r="A752" s="12" t="s">
        <v>1955</v>
      </c>
      <c r="B752" s="12" t="s">
        <v>2347</v>
      </c>
      <c r="C752" s="12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>
        <v>46</v>
      </c>
      <c r="W752" s="34"/>
    </row>
    <row r="753" spans="1:23" s="10" customFormat="1" ht="16.5" customHeight="1" x14ac:dyDescent="0.25">
      <c r="A753" s="12" t="s">
        <v>1955</v>
      </c>
      <c r="B753" s="12" t="s">
        <v>1349</v>
      </c>
      <c r="C753" s="12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>
        <v>1523</v>
      </c>
      <c r="U753" s="33">
        <v>3556</v>
      </c>
      <c r="V753" s="33">
        <v>3556</v>
      </c>
      <c r="W753" s="34"/>
    </row>
    <row r="754" spans="1:23" s="10" customFormat="1" ht="16.5" customHeight="1" x14ac:dyDescent="0.25">
      <c r="A754" s="12" t="s">
        <v>1955</v>
      </c>
      <c r="B754" s="12" t="s">
        <v>1413</v>
      </c>
      <c r="C754" s="12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>
        <v>180</v>
      </c>
      <c r="U754" s="33"/>
      <c r="V754" s="33"/>
      <c r="W754" s="34"/>
    </row>
    <row r="755" spans="1:23" s="10" customFormat="1" ht="16.5" customHeight="1" x14ac:dyDescent="0.25">
      <c r="A755" s="12" t="s">
        <v>1955</v>
      </c>
      <c r="B755" s="12" t="s">
        <v>1412</v>
      </c>
      <c r="C755" s="12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>
        <v>100</v>
      </c>
      <c r="U755" s="33"/>
      <c r="V755" s="33"/>
      <c r="W755" s="34"/>
    </row>
    <row r="756" spans="1:23" s="10" customFormat="1" ht="16.5" customHeight="1" x14ac:dyDescent="0.25">
      <c r="A756" s="12" t="s">
        <v>1955</v>
      </c>
      <c r="B756" s="12" t="s">
        <v>1352</v>
      </c>
      <c r="C756" s="12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>
        <v>20</v>
      </c>
      <c r="U756" s="33"/>
      <c r="V756" s="33"/>
      <c r="W756" s="15" t="s">
        <v>939</v>
      </c>
    </row>
    <row r="757" spans="1:23" s="10" customFormat="1" ht="16.5" customHeight="1" x14ac:dyDescent="0.25">
      <c r="A757" s="17" t="s">
        <v>1350</v>
      </c>
      <c r="B757" s="17" t="s">
        <v>1351</v>
      </c>
      <c r="C757" s="17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>
        <f>SUM(T742:T749)</f>
        <v>457115</v>
      </c>
      <c r="U757" s="19">
        <f>SUM(U742:U749)</f>
        <v>249816</v>
      </c>
      <c r="V757" s="19">
        <f>SUM(V750:V756)</f>
        <v>3656</v>
      </c>
      <c r="W757" s="34"/>
    </row>
    <row r="758" spans="1:23" s="10" customFormat="1" ht="15" customHeight="1" x14ac:dyDescent="0.25">
      <c r="A758" s="12" t="s">
        <v>1956</v>
      </c>
      <c r="B758" s="14" t="s">
        <v>1774</v>
      </c>
      <c r="C758" s="14" t="s">
        <v>1005</v>
      </c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>
        <v>4766</v>
      </c>
      <c r="O758" s="20"/>
      <c r="P758" s="20">
        <v>55000</v>
      </c>
      <c r="Q758" s="20">
        <v>55000</v>
      </c>
      <c r="R758" s="20">
        <v>414</v>
      </c>
      <c r="S758" s="20">
        <v>8045</v>
      </c>
      <c r="T758" s="20">
        <v>126672</v>
      </c>
      <c r="U758" s="20">
        <v>77436</v>
      </c>
      <c r="V758" s="20">
        <v>110453</v>
      </c>
    </row>
    <row r="759" spans="1:23" s="10" customFormat="1" ht="16.5" customHeight="1" x14ac:dyDescent="0.25">
      <c r="A759" s="12" t="s">
        <v>1956</v>
      </c>
      <c r="B759" s="14" t="s">
        <v>1775</v>
      </c>
      <c r="C759" s="14"/>
      <c r="D759" s="20"/>
      <c r="E759" s="20"/>
      <c r="F759" s="20"/>
      <c r="G759" s="20"/>
      <c r="H759" s="20"/>
      <c r="I759" s="20"/>
      <c r="J759" s="20"/>
      <c r="K759" s="20"/>
      <c r="L759" s="20"/>
      <c r="M759" s="20">
        <v>2100</v>
      </c>
      <c r="N759" s="20">
        <v>180</v>
      </c>
      <c r="O759" s="20">
        <v>800</v>
      </c>
      <c r="P759" s="20">
        <v>1844</v>
      </c>
      <c r="Q759" s="20">
        <v>0</v>
      </c>
      <c r="R759" s="20"/>
      <c r="S759" s="20">
        <v>500</v>
      </c>
      <c r="T759" s="20"/>
      <c r="U759" s="20">
        <v>182</v>
      </c>
      <c r="V759" s="20">
        <v>182</v>
      </c>
    </row>
    <row r="760" spans="1:23" s="10" customFormat="1" ht="16.5" customHeight="1" x14ac:dyDescent="0.25">
      <c r="A760" s="12" t="s">
        <v>1956</v>
      </c>
      <c r="B760" s="14" t="s">
        <v>474</v>
      </c>
      <c r="C760" s="14"/>
      <c r="D760" s="20">
        <f>6850+12095</f>
        <v>18945</v>
      </c>
      <c r="E760" s="20">
        <v>18107</v>
      </c>
      <c r="F760" s="20">
        <v>30297</v>
      </c>
      <c r="G760" s="20">
        <v>11987</v>
      </c>
      <c r="H760" s="20"/>
      <c r="I760" s="20">
        <f>9000+19449+300</f>
        <v>28749</v>
      </c>
      <c r="J760" s="20">
        <v>3897</v>
      </c>
      <c r="K760" s="20">
        <v>8830</v>
      </c>
      <c r="L760" s="20">
        <f>9266+17699+5300</f>
        <v>32265</v>
      </c>
      <c r="M760" s="20">
        <v>45942</v>
      </c>
      <c r="N760" s="20">
        <v>17839</v>
      </c>
      <c r="O760" s="20">
        <v>13587</v>
      </c>
      <c r="P760" s="20">
        <v>10832</v>
      </c>
      <c r="Q760" s="20">
        <v>22305</v>
      </c>
      <c r="R760" s="20">
        <v>500</v>
      </c>
      <c r="S760" s="20">
        <v>16769</v>
      </c>
      <c r="T760" s="20">
        <v>21693</v>
      </c>
      <c r="U760" s="20">
        <v>10597</v>
      </c>
      <c r="V760" s="20">
        <v>3052</v>
      </c>
    </row>
    <row r="761" spans="1:23" s="10" customFormat="1" ht="16.5" customHeight="1" x14ac:dyDescent="0.25">
      <c r="A761" s="12" t="s">
        <v>1956</v>
      </c>
      <c r="B761" s="14" t="s">
        <v>475</v>
      </c>
      <c r="C761" s="14"/>
      <c r="D761" s="20">
        <f>28780+19285</f>
        <v>48065</v>
      </c>
      <c r="E761" s="20">
        <v>29396</v>
      </c>
      <c r="F761" s="20">
        <v>24821</v>
      </c>
      <c r="G761" s="20">
        <v>27321</v>
      </c>
      <c r="H761" s="20"/>
      <c r="I761" s="20">
        <f>550+30982</f>
        <v>31532</v>
      </c>
      <c r="J761" s="20"/>
      <c r="K761" s="20">
        <v>13450</v>
      </c>
      <c r="L761" s="20">
        <f>9985+1908</f>
        <v>11893</v>
      </c>
      <c r="M761" s="20">
        <v>5176</v>
      </c>
      <c r="N761" s="20">
        <v>18566</v>
      </c>
      <c r="O761" s="20">
        <v>4000</v>
      </c>
      <c r="P761" s="20">
        <v>7000</v>
      </c>
      <c r="Q761" s="20">
        <v>0</v>
      </c>
      <c r="R761" s="20"/>
      <c r="S761" s="20">
        <v>41507</v>
      </c>
      <c r="T761" s="20">
        <v>45658</v>
      </c>
      <c r="U761" s="20">
        <v>41034</v>
      </c>
      <c r="V761" s="20">
        <v>60376</v>
      </c>
    </row>
    <row r="762" spans="1:23" s="10" customFormat="1" ht="16.5" customHeight="1" x14ac:dyDescent="0.25">
      <c r="A762" s="12" t="s">
        <v>1956</v>
      </c>
      <c r="B762" s="14" t="s">
        <v>486</v>
      </c>
      <c r="C762" s="14"/>
      <c r="D762" s="20"/>
      <c r="E762" s="20"/>
      <c r="F762" s="20">
        <v>9599</v>
      </c>
      <c r="G762" s="20">
        <v>8622</v>
      </c>
      <c r="H762" s="20">
        <v>12415</v>
      </c>
      <c r="I762" s="20">
        <v>15192</v>
      </c>
      <c r="J762" s="20"/>
      <c r="K762" s="20">
        <v>18992</v>
      </c>
      <c r="L762" s="20">
        <v>9000</v>
      </c>
      <c r="M762" s="20">
        <v>33606</v>
      </c>
      <c r="N762" s="20">
        <v>53013</v>
      </c>
      <c r="O762" s="20">
        <v>8800</v>
      </c>
      <c r="P762" s="20">
        <v>8000</v>
      </c>
      <c r="Q762" s="20">
        <v>30112</v>
      </c>
      <c r="R762" s="20"/>
      <c r="S762" s="20">
        <v>150723</v>
      </c>
      <c r="T762" s="20">
        <v>62471</v>
      </c>
      <c r="U762" s="20">
        <v>79246</v>
      </c>
      <c r="V762" s="20">
        <v>121794</v>
      </c>
    </row>
    <row r="763" spans="1:23" s="10" customFormat="1" ht="16.5" customHeight="1" x14ac:dyDescent="0.25">
      <c r="A763" s="12" t="s">
        <v>1956</v>
      </c>
      <c r="B763" s="14" t="s">
        <v>487</v>
      </c>
      <c r="C763" s="14"/>
      <c r="D763" s="20">
        <v>2999</v>
      </c>
      <c r="E763" s="20">
        <v>1960</v>
      </c>
      <c r="F763" s="20">
        <v>928</v>
      </c>
      <c r="G763" s="20">
        <v>812</v>
      </c>
      <c r="H763" s="20">
        <v>848</v>
      </c>
      <c r="I763" s="20"/>
      <c r="J763" s="20"/>
      <c r="K763" s="20">
        <v>23900</v>
      </c>
      <c r="L763" s="20"/>
      <c r="M763" s="20">
        <v>43</v>
      </c>
      <c r="N763" s="20">
        <v>8270</v>
      </c>
      <c r="O763" s="20"/>
      <c r="P763" s="20"/>
      <c r="Q763" s="20">
        <v>12459</v>
      </c>
      <c r="R763" s="20"/>
      <c r="S763" s="20">
        <v>65920</v>
      </c>
      <c r="T763" s="20">
        <v>48817</v>
      </c>
      <c r="U763" s="20">
        <v>29682</v>
      </c>
      <c r="V763" s="20">
        <v>43612</v>
      </c>
    </row>
    <row r="764" spans="1:23" s="10" customFormat="1" ht="16.5" customHeight="1" x14ac:dyDescent="0.25">
      <c r="A764" s="12" t="s">
        <v>1956</v>
      </c>
      <c r="B764" s="14" t="s">
        <v>10</v>
      </c>
      <c r="C764" s="14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>
        <v>6250</v>
      </c>
    </row>
    <row r="765" spans="1:23" s="10" customFormat="1" ht="16.5" customHeight="1" x14ac:dyDescent="0.25">
      <c r="A765" s="17" t="s">
        <v>1960</v>
      </c>
      <c r="B765" s="17" t="s">
        <v>1960</v>
      </c>
      <c r="C765" s="17"/>
      <c r="D765" s="19">
        <f t="shared" ref="D765:U765" si="9">SUM(D758:D764)</f>
        <v>70009</v>
      </c>
      <c r="E765" s="19">
        <f t="shared" si="9"/>
        <v>49463</v>
      </c>
      <c r="F765" s="19">
        <f t="shared" si="9"/>
        <v>65645</v>
      </c>
      <c r="G765" s="19">
        <f t="shared" si="9"/>
        <v>48742</v>
      </c>
      <c r="H765" s="19">
        <f t="shared" si="9"/>
        <v>13263</v>
      </c>
      <c r="I765" s="19">
        <f t="shared" si="9"/>
        <v>75473</v>
      </c>
      <c r="J765" s="19">
        <f t="shared" si="9"/>
        <v>3897</v>
      </c>
      <c r="K765" s="19">
        <f t="shared" si="9"/>
        <v>65172</v>
      </c>
      <c r="L765" s="19">
        <f t="shared" si="9"/>
        <v>53158</v>
      </c>
      <c r="M765" s="19">
        <f t="shared" si="9"/>
        <v>86867</v>
      </c>
      <c r="N765" s="19">
        <f t="shared" si="9"/>
        <v>102634</v>
      </c>
      <c r="O765" s="19">
        <f t="shared" si="9"/>
        <v>27187</v>
      </c>
      <c r="P765" s="19">
        <f t="shared" si="9"/>
        <v>82676</v>
      </c>
      <c r="Q765" s="19">
        <f t="shared" si="9"/>
        <v>119876</v>
      </c>
      <c r="R765" s="19">
        <f t="shared" si="9"/>
        <v>914</v>
      </c>
      <c r="S765" s="19">
        <f t="shared" si="9"/>
        <v>283464</v>
      </c>
      <c r="T765" s="19">
        <f t="shared" si="9"/>
        <v>305311</v>
      </c>
      <c r="U765" s="19">
        <f t="shared" si="9"/>
        <v>238177</v>
      </c>
      <c r="V765" s="19">
        <f>SUM(V758:V764)</f>
        <v>345719</v>
      </c>
      <c r="W765" s="15" t="s">
        <v>939</v>
      </c>
    </row>
    <row r="766" spans="1:23" s="10" customFormat="1" ht="16.5" customHeight="1" x14ac:dyDescent="0.25">
      <c r="A766" s="12" t="s">
        <v>245</v>
      </c>
      <c r="B766" s="12" t="s">
        <v>242</v>
      </c>
      <c r="C766" s="12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>
        <v>80000</v>
      </c>
      <c r="O766" s="20"/>
      <c r="P766" s="20"/>
      <c r="Q766" s="20">
        <v>0</v>
      </c>
      <c r="R766" s="20"/>
      <c r="S766" s="20"/>
      <c r="T766" s="20"/>
      <c r="U766" s="20"/>
      <c r="V766" s="20"/>
    </row>
    <row r="767" spans="1:23" s="10" customFormat="1" ht="16.5" customHeight="1" x14ac:dyDescent="0.25">
      <c r="A767" s="12" t="s">
        <v>245</v>
      </c>
      <c r="B767" s="12" t="s">
        <v>243</v>
      </c>
      <c r="C767" s="12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>
        <v>80876</v>
      </c>
      <c r="O767" s="20"/>
      <c r="P767" s="20"/>
      <c r="Q767" s="20">
        <v>0</v>
      </c>
      <c r="R767" s="20"/>
      <c r="S767" s="20"/>
      <c r="T767" s="20"/>
      <c r="U767" s="20"/>
      <c r="V767" s="20"/>
    </row>
    <row r="768" spans="1:23" s="10" customFormat="1" ht="16.5" customHeight="1" x14ac:dyDescent="0.25">
      <c r="A768" s="12" t="s">
        <v>245</v>
      </c>
      <c r="B768" s="12" t="s">
        <v>244</v>
      </c>
      <c r="C768" s="12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>
        <v>80868</v>
      </c>
      <c r="O768" s="20"/>
      <c r="P768" s="20"/>
      <c r="Q768" s="20">
        <v>0</v>
      </c>
      <c r="R768" s="20"/>
      <c r="S768" s="20"/>
      <c r="T768" s="20"/>
      <c r="U768" s="20"/>
      <c r="V768" s="20"/>
    </row>
    <row r="769" spans="1:23" s="10" customFormat="1" ht="16.5" customHeight="1" x14ac:dyDescent="0.25">
      <c r="A769" s="12" t="s">
        <v>245</v>
      </c>
      <c r="B769" s="12" t="s">
        <v>999</v>
      </c>
      <c r="C769" s="12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>
        <v>100000</v>
      </c>
      <c r="Q769" s="20">
        <v>0</v>
      </c>
      <c r="R769" s="20"/>
      <c r="S769" s="20"/>
      <c r="T769" s="20"/>
      <c r="U769" s="20"/>
      <c r="V769" s="20"/>
    </row>
    <row r="770" spans="1:23" s="10" customFormat="1" ht="16.5" customHeight="1" x14ac:dyDescent="0.25">
      <c r="A770" s="12" t="s">
        <v>245</v>
      </c>
      <c r="B770" s="12" t="s">
        <v>1000</v>
      </c>
      <c r="C770" s="12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>
        <v>100000</v>
      </c>
      <c r="Q770" s="20">
        <v>0</v>
      </c>
      <c r="R770" s="20"/>
      <c r="S770" s="20"/>
      <c r="T770" s="20"/>
      <c r="U770" s="20"/>
      <c r="V770" s="20"/>
    </row>
    <row r="771" spans="1:23" s="10" customFormat="1" ht="16.5" customHeight="1" x14ac:dyDescent="0.25">
      <c r="A771" s="17" t="s">
        <v>949</v>
      </c>
      <c r="B771" s="17" t="s">
        <v>949</v>
      </c>
      <c r="C771" s="17"/>
      <c r="D771" s="19">
        <f t="shared" ref="D771:U771" si="10">SUM(D766:D770)</f>
        <v>0</v>
      </c>
      <c r="E771" s="19">
        <f t="shared" si="10"/>
        <v>0</v>
      </c>
      <c r="F771" s="19">
        <f t="shared" si="10"/>
        <v>0</v>
      </c>
      <c r="G771" s="19">
        <f t="shared" si="10"/>
        <v>0</v>
      </c>
      <c r="H771" s="19">
        <f t="shared" si="10"/>
        <v>0</v>
      </c>
      <c r="I771" s="19">
        <f t="shared" si="10"/>
        <v>0</v>
      </c>
      <c r="J771" s="19">
        <f t="shared" si="10"/>
        <v>0</v>
      </c>
      <c r="K771" s="19">
        <f t="shared" si="10"/>
        <v>0</v>
      </c>
      <c r="L771" s="19">
        <f t="shared" si="10"/>
        <v>0</v>
      </c>
      <c r="M771" s="19">
        <f t="shared" si="10"/>
        <v>0</v>
      </c>
      <c r="N771" s="19">
        <f t="shared" si="10"/>
        <v>241744</v>
      </c>
      <c r="O771" s="19">
        <f t="shared" si="10"/>
        <v>0</v>
      </c>
      <c r="P771" s="19">
        <f t="shared" si="10"/>
        <v>200000</v>
      </c>
      <c r="Q771" s="19">
        <f t="shared" si="10"/>
        <v>0</v>
      </c>
      <c r="R771" s="19">
        <f t="shared" si="10"/>
        <v>0</v>
      </c>
      <c r="S771" s="19">
        <f t="shared" si="10"/>
        <v>0</v>
      </c>
      <c r="T771" s="19">
        <f t="shared" si="10"/>
        <v>0</v>
      </c>
      <c r="U771" s="19">
        <f t="shared" si="10"/>
        <v>0</v>
      </c>
      <c r="V771" s="19"/>
      <c r="W771" s="34" t="s">
        <v>939</v>
      </c>
    </row>
    <row r="772" spans="1:23" s="10" customFormat="1" ht="16.5" customHeight="1" x14ac:dyDescent="0.25">
      <c r="A772" s="12" t="s">
        <v>1234</v>
      </c>
      <c r="B772" s="12" t="s">
        <v>1353</v>
      </c>
      <c r="C772" s="12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>
        <v>3240</v>
      </c>
      <c r="T772" s="33">
        <v>2600</v>
      </c>
      <c r="U772" s="33"/>
      <c r="V772" s="33">
        <v>81</v>
      </c>
      <c r="W772" s="34"/>
    </row>
    <row r="773" spans="1:23" s="10" customFormat="1" ht="16.5" customHeight="1" x14ac:dyDescent="0.25">
      <c r="A773" s="12" t="s">
        <v>1234</v>
      </c>
      <c r="B773" s="12" t="s">
        <v>256</v>
      </c>
      <c r="C773" s="12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>
        <v>808</v>
      </c>
      <c r="P773" s="20"/>
      <c r="Q773" s="20">
        <v>0</v>
      </c>
      <c r="R773" s="20"/>
      <c r="S773" s="20"/>
      <c r="T773" s="20"/>
      <c r="U773" s="20"/>
      <c r="V773" s="20"/>
    </row>
    <row r="774" spans="1:23" s="10" customFormat="1" ht="16.5" customHeight="1" x14ac:dyDescent="0.25">
      <c r="A774" s="12" t="s">
        <v>1234</v>
      </c>
      <c r="B774" s="12" t="s">
        <v>257</v>
      </c>
      <c r="C774" s="12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>
        <v>490</v>
      </c>
      <c r="P774" s="20"/>
      <c r="Q774" s="20">
        <v>0</v>
      </c>
      <c r="R774" s="20"/>
      <c r="S774" s="20"/>
      <c r="T774" s="20"/>
      <c r="U774" s="20"/>
      <c r="V774" s="20"/>
    </row>
    <row r="775" spans="1:23" s="10" customFormat="1" ht="16.5" customHeight="1" x14ac:dyDescent="0.25">
      <c r="A775" s="12" t="s">
        <v>1234</v>
      </c>
      <c r="B775" s="12" t="s">
        <v>258</v>
      </c>
      <c r="C775" s="12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>
        <v>600</v>
      </c>
      <c r="P775" s="20"/>
      <c r="Q775" s="20">
        <v>0</v>
      </c>
      <c r="R775" s="20"/>
      <c r="S775" s="20"/>
      <c r="T775" s="20"/>
      <c r="U775" s="20"/>
      <c r="V775" s="20"/>
    </row>
    <row r="776" spans="1:23" s="10" customFormat="1" ht="16.5" customHeight="1" x14ac:dyDescent="0.25">
      <c r="A776" s="12" t="s">
        <v>1234</v>
      </c>
      <c r="B776" s="12" t="s">
        <v>259</v>
      </c>
      <c r="C776" s="12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>
        <v>760</v>
      </c>
      <c r="P776" s="20"/>
      <c r="Q776" s="20">
        <v>0</v>
      </c>
      <c r="R776" s="20"/>
      <c r="S776" s="20"/>
      <c r="T776" s="20"/>
      <c r="U776" s="20"/>
      <c r="V776" s="20"/>
    </row>
    <row r="777" spans="1:23" s="10" customFormat="1" ht="16.5" customHeight="1" x14ac:dyDescent="0.25">
      <c r="A777" s="12" t="s">
        <v>1234</v>
      </c>
      <c r="B777" s="14" t="s">
        <v>1072</v>
      </c>
      <c r="C777" s="14"/>
      <c r="D777" s="20">
        <v>49817</v>
      </c>
      <c r="E777" s="20">
        <v>51538</v>
      </c>
      <c r="F777" s="20">
        <v>53662</v>
      </c>
      <c r="G777" s="20">
        <v>81900</v>
      </c>
      <c r="H777" s="20">
        <v>44151</v>
      </c>
      <c r="I777" s="20">
        <v>37156</v>
      </c>
      <c r="J777" s="20">
        <v>11096</v>
      </c>
      <c r="K777" s="20">
        <v>17500</v>
      </c>
      <c r="L777" s="20">
        <v>45760</v>
      </c>
      <c r="M777" s="20">
        <v>17200</v>
      </c>
      <c r="N777" s="20">
        <v>23400</v>
      </c>
      <c r="O777" s="20">
        <v>31100</v>
      </c>
      <c r="P777" s="20">
        <v>96</v>
      </c>
      <c r="Q777" s="20">
        <v>4000</v>
      </c>
      <c r="R777" s="20">
        <v>13713</v>
      </c>
      <c r="S777" s="20">
        <v>29746</v>
      </c>
      <c r="T777" s="20">
        <v>22700</v>
      </c>
      <c r="U777" s="20">
        <v>15000</v>
      </c>
      <c r="V777" s="20">
        <v>22600</v>
      </c>
    </row>
    <row r="778" spans="1:23" s="10" customFormat="1" ht="16.5" customHeight="1" x14ac:dyDescent="0.25">
      <c r="A778" s="12" t="s">
        <v>1234</v>
      </c>
      <c r="B778" s="14" t="s">
        <v>1073</v>
      </c>
      <c r="C778" s="14"/>
      <c r="D778" s="20">
        <v>29274</v>
      </c>
      <c r="E778" s="20">
        <v>26121</v>
      </c>
      <c r="F778" s="20">
        <v>33493</v>
      </c>
      <c r="G778" s="20">
        <v>60771</v>
      </c>
      <c r="H778" s="20">
        <v>49164</v>
      </c>
      <c r="I778" s="20">
        <v>49051</v>
      </c>
      <c r="J778" s="20">
        <v>9241</v>
      </c>
      <c r="K778" s="20">
        <v>51310</v>
      </c>
      <c r="L778" s="20">
        <v>46102</v>
      </c>
      <c r="M778" s="20">
        <v>40036</v>
      </c>
      <c r="N778" s="20">
        <v>44750</v>
      </c>
      <c r="O778" s="20">
        <v>30630</v>
      </c>
      <c r="P778" s="20">
        <v>575</v>
      </c>
      <c r="Q778" s="20">
        <v>8297</v>
      </c>
      <c r="R778" s="20">
        <v>18629</v>
      </c>
      <c r="S778" s="20">
        <v>23737</v>
      </c>
      <c r="T778" s="20">
        <v>17364</v>
      </c>
      <c r="U778" s="20">
        <v>8050</v>
      </c>
      <c r="V778" s="20">
        <v>36312</v>
      </c>
    </row>
    <row r="779" spans="1:23" s="10" customFormat="1" ht="16.5" customHeight="1" x14ac:dyDescent="0.25">
      <c r="A779" s="12" t="s">
        <v>1234</v>
      </c>
      <c r="B779" s="12" t="s">
        <v>2240</v>
      </c>
      <c r="C779" s="12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>
        <v>3</v>
      </c>
    </row>
    <row r="780" spans="1:23" s="10" customFormat="1" ht="16.5" customHeight="1" x14ac:dyDescent="0.25">
      <c r="A780" s="12" t="s">
        <v>1234</v>
      </c>
      <c r="B780" s="14" t="s">
        <v>246</v>
      </c>
      <c r="C780" s="14"/>
      <c r="D780" s="20">
        <v>2362</v>
      </c>
      <c r="E780" s="20"/>
      <c r="F780" s="20"/>
      <c r="G780" s="20"/>
      <c r="H780" s="20"/>
      <c r="I780" s="20">
        <v>964</v>
      </c>
      <c r="J780" s="20">
        <v>5133</v>
      </c>
      <c r="K780" s="20">
        <v>964</v>
      </c>
      <c r="L780" s="20"/>
      <c r="M780" s="20"/>
      <c r="N780" s="20"/>
      <c r="O780" s="20"/>
      <c r="P780" s="20"/>
      <c r="Q780" s="20">
        <v>0</v>
      </c>
      <c r="R780" s="20"/>
      <c r="S780" s="20"/>
      <c r="T780" s="20"/>
      <c r="U780" s="20"/>
      <c r="V780" s="20"/>
    </row>
    <row r="781" spans="1:23" s="10" customFormat="1" ht="16.5" customHeight="1" x14ac:dyDescent="0.25">
      <c r="A781" s="12" t="s">
        <v>1234</v>
      </c>
      <c r="B781" s="14" t="s">
        <v>247</v>
      </c>
      <c r="C781" s="14"/>
      <c r="D781" s="20">
        <v>39</v>
      </c>
      <c r="E781" s="20"/>
      <c r="F781" s="20"/>
      <c r="G781" s="20"/>
      <c r="H781" s="20">
        <v>375</v>
      </c>
      <c r="I781" s="20">
        <v>2714</v>
      </c>
      <c r="J781" s="20"/>
      <c r="K781" s="20">
        <v>2714</v>
      </c>
      <c r="L781" s="20"/>
      <c r="M781" s="20"/>
      <c r="N781" s="20"/>
      <c r="O781" s="20"/>
      <c r="P781" s="20"/>
      <c r="Q781" s="20">
        <v>0</v>
      </c>
      <c r="R781" s="20"/>
      <c r="S781" s="20"/>
      <c r="T781" s="20"/>
      <c r="U781" s="20"/>
      <c r="V781" s="20"/>
    </row>
    <row r="782" spans="1:23" s="10" customFormat="1" ht="16.5" customHeight="1" x14ac:dyDescent="0.25">
      <c r="A782" s="12" t="s">
        <v>1234</v>
      </c>
      <c r="B782" s="14" t="s">
        <v>248</v>
      </c>
      <c r="C782" s="14"/>
      <c r="D782" s="20">
        <v>12466</v>
      </c>
      <c r="E782" s="20">
        <v>8350</v>
      </c>
      <c r="F782" s="20">
        <v>8307</v>
      </c>
      <c r="G782" s="20">
        <v>7000</v>
      </c>
      <c r="H782" s="20"/>
      <c r="I782" s="20"/>
      <c r="J782" s="20"/>
      <c r="K782" s="20"/>
      <c r="L782" s="20"/>
      <c r="M782" s="20"/>
      <c r="N782" s="20"/>
      <c r="O782" s="20"/>
      <c r="P782" s="20"/>
      <c r="Q782" s="20">
        <v>0</v>
      </c>
      <c r="R782" s="20"/>
      <c r="S782" s="20"/>
      <c r="T782" s="20"/>
      <c r="U782" s="20"/>
      <c r="V782" s="20"/>
    </row>
    <row r="783" spans="1:23" s="10" customFormat="1" ht="16.5" customHeight="1" x14ac:dyDescent="0.25">
      <c r="A783" s="12" t="s">
        <v>1234</v>
      </c>
      <c r="B783" s="14" t="s">
        <v>1074</v>
      </c>
      <c r="C783" s="14"/>
      <c r="D783" s="20">
        <v>3950</v>
      </c>
      <c r="E783" s="20">
        <v>2205</v>
      </c>
      <c r="F783" s="20">
        <v>3500</v>
      </c>
      <c r="G783" s="20">
        <v>19100</v>
      </c>
      <c r="H783" s="20">
        <v>5009</v>
      </c>
      <c r="I783" s="20">
        <v>7200</v>
      </c>
      <c r="J783" s="20">
        <v>2651</v>
      </c>
      <c r="K783" s="20">
        <v>7702</v>
      </c>
      <c r="L783" s="20">
        <v>3240</v>
      </c>
      <c r="M783" s="20"/>
      <c r="N783" s="20">
        <v>1506</v>
      </c>
      <c r="O783" s="20">
        <v>1740</v>
      </c>
      <c r="P783" s="20">
        <v>430</v>
      </c>
      <c r="Q783" s="20">
        <v>2300</v>
      </c>
      <c r="R783" s="20">
        <v>6350</v>
      </c>
      <c r="S783" s="20">
        <v>8160</v>
      </c>
      <c r="T783" s="20">
        <v>1650</v>
      </c>
      <c r="U783" s="20">
        <v>15962</v>
      </c>
      <c r="V783" s="20">
        <v>10322</v>
      </c>
    </row>
    <row r="784" spans="1:23" s="10" customFormat="1" ht="16.5" customHeight="1" x14ac:dyDescent="0.25">
      <c r="A784" s="12" t="s">
        <v>1234</v>
      </c>
      <c r="B784" s="14" t="s">
        <v>2241</v>
      </c>
      <c r="C784" s="14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>
        <v>2</v>
      </c>
    </row>
    <row r="785" spans="1:22" s="10" customFormat="1" ht="16.5" customHeight="1" x14ac:dyDescent="0.25">
      <c r="A785" s="12" t="s">
        <v>1234</v>
      </c>
      <c r="B785" s="14" t="s">
        <v>2243</v>
      </c>
      <c r="C785" s="14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>
        <v>520</v>
      </c>
    </row>
    <row r="786" spans="1:22" s="10" customFormat="1" ht="16.5" customHeight="1" x14ac:dyDescent="0.25">
      <c r="A786" s="12" t="s">
        <v>1234</v>
      </c>
      <c r="B786" s="14" t="s">
        <v>249</v>
      </c>
      <c r="C786" s="14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>
        <v>834</v>
      </c>
      <c r="O786" s="20"/>
      <c r="P786" s="20"/>
      <c r="Q786" s="20">
        <v>0</v>
      </c>
      <c r="R786" s="20"/>
      <c r="S786" s="20"/>
      <c r="T786" s="20"/>
      <c r="U786" s="20"/>
      <c r="V786" s="20"/>
    </row>
    <row r="787" spans="1:22" s="10" customFormat="1" ht="16.5" customHeight="1" x14ac:dyDescent="0.25">
      <c r="A787" s="12" t="s">
        <v>1234</v>
      </c>
      <c r="B787" s="14" t="s">
        <v>260</v>
      </c>
      <c r="C787" s="14"/>
      <c r="D787" s="20">
        <v>34820</v>
      </c>
      <c r="E787" s="20">
        <v>20487</v>
      </c>
      <c r="F787" s="20">
        <v>20100</v>
      </c>
      <c r="G787" s="20">
        <v>8000</v>
      </c>
      <c r="H787" s="20">
        <v>14500</v>
      </c>
      <c r="I787" s="20">
        <v>4000</v>
      </c>
      <c r="J787" s="20">
        <v>5150</v>
      </c>
      <c r="K787" s="20">
        <v>7824</v>
      </c>
      <c r="L787" s="20">
        <v>14461</v>
      </c>
      <c r="M787" s="20">
        <v>8886</v>
      </c>
      <c r="N787" s="20">
        <v>9012</v>
      </c>
      <c r="O787" s="20">
        <v>700</v>
      </c>
      <c r="P787" s="20"/>
      <c r="Q787" s="20">
        <v>7300</v>
      </c>
      <c r="R787" s="20">
        <v>88</v>
      </c>
      <c r="S787" s="20">
        <v>5080</v>
      </c>
      <c r="T787" s="20">
        <v>9400</v>
      </c>
      <c r="U787" s="20">
        <v>75</v>
      </c>
      <c r="V787" s="20">
        <v>6530</v>
      </c>
    </row>
    <row r="788" spans="1:22" s="10" customFormat="1" ht="16.5" customHeight="1" x14ac:dyDescent="0.25">
      <c r="A788" s="12" t="s">
        <v>1234</v>
      </c>
      <c r="B788" s="14" t="s">
        <v>1354</v>
      </c>
      <c r="C788" s="14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>
        <v>4</v>
      </c>
      <c r="T788" s="20">
        <v>16</v>
      </c>
      <c r="U788" s="20"/>
      <c r="V788" s="20">
        <v>720</v>
      </c>
    </row>
    <row r="789" spans="1:22" s="10" customFormat="1" ht="16.5" customHeight="1" x14ac:dyDescent="0.25">
      <c r="A789" s="12" t="s">
        <v>1234</v>
      </c>
      <c r="B789" s="14" t="s">
        <v>250</v>
      </c>
      <c r="C789" s="14"/>
      <c r="D789" s="20"/>
      <c r="E789" s="20">
        <v>600</v>
      </c>
      <c r="F789" s="20">
        <v>600</v>
      </c>
      <c r="G789" s="20">
        <v>300</v>
      </c>
      <c r="H789" s="20">
        <v>600</v>
      </c>
      <c r="I789" s="20">
        <v>4400</v>
      </c>
      <c r="J789" s="20"/>
      <c r="K789" s="20">
        <v>4400</v>
      </c>
      <c r="L789" s="20"/>
      <c r="M789" s="20"/>
      <c r="N789" s="20"/>
      <c r="O789" s="20"/>
      <c r="P789" s="20"/>
      <c r="Q789" s="20">
        <v>0</v>
      </c>
      <c r="R789" s="20"/>
      <c r="S789" s="20"/>
      <c r="T789" s="20"/>
      <c r="U789" s="20"/>
      <c r="V789" s="20"/>
    </row>
    <row r="790" spans="1:22" s="10" customFormat="1" ht="16.5" customHeight="1" x14ac:dyDescent="0.25">
      <c r="A790" s="12" t="s">
        <v>1234</v>
      </c>
      <c r="B790" s="14" t="s">
        <v>2244</v>
      </c>
      <c r="C790" s="14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>
        <v>3601</v>
      </c>
    </row>
    <row r="791" spans="1:22" s="10" customFormat="1" ht="16.5" customHeight="1" x14ac:dyDescent="0.25">
      <c r="A791" s="12" t="s">
        <v>1234</v>
      </c>
      <c r="B791" s="14" t="s">
        <v>1560</v>
      </c>
      <c r="C791" s="14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>
        <v>7500</v>
      </c>
      <c r="T791" s="20"/>
      <c r="U791" s="20"/>
      <c r="V791" s="20"/>
    </row>
    <row r="792" spans="1:22" s="10" customFormat="1" ht="16.5" customHeight="1" x14ac:dyDescent="0.25">
      <c r="A792" s="12" t="s">
        <v>1234</v>
      </c>
      <c r="B792" s="14" t="s">
        <v>1075</v>
      </c>
      <c r="C792" s="14"/>
      <c r="D792" s="20">
        <v>40220</v>
      </c>
      <c r="E792" s="20">
        <v>24900</v>
      </c>
      <c r="F792" s="20">
        <v>30200</v>
      </c>
      <c r="G792" s="20">
        <v>35812</v>
      </c>
      <c r="H792" s="20">
        <v>10459</v>
      </c>
      <c r="I792" s="20">
        <v>17600</v>
      </c>
      <c r="J792" s="20">
        <v>11631</v>
      </c>
      <c r="K792" s="20">
        <v>19363</v>
      </c>
      <c r="L792" s="20">
        <v>41832</v>
      </c>
      <c r="M792" s="20">
        <v>38733</v>
      </c>
      <c r="N792" s="20">
        <v>40643</v>
      </c>
      <c r="O792" s="20">
        <v>35342</v>
      </c>
      <c r="P792" s="20">
        <v>6480</v>
      </c>
      <c r="Q792" s="20">
        <v>13005</v>
      </c>
      <c r="R792" s="20">
        <v>26098</v>
      </c>
      <c r="S792" s="20">
        <v>27340</v>
      </c>
      <c r="T792" s="20">
        <v>17440</v>
      </c>
      <c r="U792" s="20">
        <v>29083</v>
      </c>
      <c r="V792" s="20">
        <v>41959</v>
      </c>
    </row>
    <row r="793" spans="1:22" s="10" customFormat="1" ht="16.5" customHeight="1" x14ac:dyDescent="0.25">
      <c r="A793" s="12" t="s">
        <v>1234</v>
      </c>
      <c r="B793" s="14" t="s">
        <v>2245</v>
      </c>
      <c r="C793" s="14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>
        <v>1278</v>
      </c>
    </row>
    <row r="794" spans="1:22" s="10" customFormat="1" ht="16.5" customHeight="1" x14ac:dyDescent="0.25">
      <c r="A794" s="12" t="s">
        <v>1234</v>
      </c>
      <c r="B794" s="14" t="s">
        <v>251</v>
      </c>
      <c r="C794" s="14"/>
      <c r="D794" s="20"/>
      <c r="E794" s="20"/>
      <c r="F794" s="20">
        <v>782</v>
      </c>
      <c r="G794" s="20"/>
      <c r="H794" s="20"/>
      <c r="I794" s="20"/>
      <c r="J794" s="20"/>
      <c r="K794" s="20"/>
      <c r="L794" s="20">
        <v>2</v>
      </c>
      <c r="M794" s="20">
        <v>1848</v>
      </c>
      <c r="N794" s="20"/>
      <c r="O794" s="20"/>
      <c r="P794" s="20"/>
      <c r="Q794" s="20">
        <v>0</v>
      </c>
      <c r="R794" s="20"/>
      <c r="S794" s="20"/>
      <c r="T794" s="20"/>
      <c r="U794" s="20"/>
      <c r="V794" s="20"/>
    </row>
    <row r="795" spans="1:22" s="10" customFormat="1" ht="16.5" customHeight="1" x14ac:dyDescent="0.25">
      <c r="A795" s="12" t="s">
        <v>1234</v>
      </c>
      <c r="B795" s="14" t="s">
        <v>10</v>
      </c>
      <c r="C795" s="14"/>
      <c r="D795" s="20">
        <v>17708</v>
      </c>
      <c r="E795" s="20">
        <v>5350</v>
      </c>
      <c r="F795" s="20">
        <v>6000</v>
      </c>
      <c r="G795" s="20">
        <v>8502</v>
      </c>
      <c r="H795" s="20"/>
      <c r="I795" s="20"/>
      <c r="J795" s="20"/>
      <c r="K795" s="20"/>
      <c r="L795" s="20">
        <v>2726</v>
      </c>
      <c r="M795" s="20"/>
      <c r="N795" s="20">
        <v>735</v>
      </c>
      <c r="O795" s="20">
        <v>2000</v>
      </c>
      <c r="P795" s="20"/>
      <c r="Q795" s="20">
        <v>0</v>
      </c>
      <c r="R795" s="20"/>
      <c r="S795" s="20"/>
      <c r="T795" s="20"/>
      <c r="U795" s="20">
        <v>3000</v>
      </c>
      <c r="V795" s="20">
        <v>500</v>
      </c>
    </row>
    <row r="796" spans="1:22" s="10" customFormat="1" ht="16.5" customHeight="1" x14ac:dyDescent="0.25">
      <c r="A796" s="12" t="s">
        <v>1234</v>
      </c>
      <c r="B796" s="14" t="s">
        <v>252</v>
      </c>
      <c r="C796" s="14"/>
      <c r="D796" s="20">
        <v>12554</v>
      </c>
      <c r="E796" s="20">
        <v>18373</v>
      </c>
      <c r="F796" s="20">
        <v>7007</v>
      </c>
      <c r="G796" s="20">
        <v>10000</v>
      </c>
      <c r="H796" s="20">
        <v>5000</v>
      </c>
      <c r="I796" s="20">
        <v>9937</v>
      </c>
      <c r="J796" s="20"/>
      <c r="K796" s="20">
        <v>9937</v>
      </c>
      <c r="L796" s="20"/>
      <c r="M796" s="20"/>
      <c r="N796" s="20"/>
      <c r="O796" s="20"/>
      <c r="P796" s="20"/>
      <c r="Q796" s="20">
        <v>0</v>
      </c>
      <c r="R796" s="20"/>
      <c r="S796" s="20"/>
      <c r="T796" s="20"/>
      <c r="U796" s="20"/>
      <c r="V796" s="20"/>
    </row>
    <row r="797" spans="1:22" s="10" customFormat="1" ht="16.5" customHeight="1" x14ac:dyDescent="0.25">
      <c r="A797" s="12" t="s">
        <v>1234</v>
      </c>
      <c r="B797" s="14" t="s">
        <v>1076</v>
      </c>
      <c r="C797" s="14"/>
      <c r="D797" s="20">
        <v>21511</v>
      </c>
      <c r="E797" s="20">
        <v>13000</v>
      </c>
      <c r="F797" s="20">
        <v>34900</v>
      </c>
      <c r="G797" s="20">
        <v>23573</v>
      </c>
      <c r="H797" s="20">
        <v>4500</v>
      </c>
      <c r="I797" s="20">
        <v>21071</v>
      </c>
      <c r="J797" s="20">
        <v>11265</v>
      </c>
      <c r="K797" s="20">
        <v>14850</v>
      </c>
      <c r="L797" s="20">
        <v>9003</v>
      </c>
      <c r="M797" s="20">
        <v>13526</v>
      </c>
      <c r="N797" s="20">
        <v>16020</v>
      </c>
      <c r="O797" s="20">
        <v>75</v>
      </c>
      <c r="P797" s="20"/>
      <c r="Q797" s="20">
        <v>17550</v>
      </c>
      <c r="R797" s="20">
        <v>16050</v>
      </c>
      <c r="S797" s="20">
        <v>8800</v>
      </c>
      <c r="T797" s="20">
        <v>9660</v>
      </c>
      <c r="U797" s="20">
        <v>26600</v>
      </c>
      <c r="V797" s="20">
        <v>20600</v>
      </c>
    </row>
    <row r="798" spans="1:22" s="10" customFormat="1" ht="16.5" customHeight="1" x14ac:dyDescent="0.25">
      <c r="A798" s="12" t="s">
        <v>1234</v>
      </c>
      <c r="B798" s="14" t="s">
        <v>2246</v>
      </c>
      <c r="C798" s="14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>
        <v>4</v>
      </c>
    </row>
    <row r="799" spans="1:22" s="10" customFormat="1" ht="16.5" customHeight="1" x14ac:dyDescent="0.25">
      <c r="A799" s="12" t="s">
        <v>1234</v>
      </c>
      <c r="B799" s="14" t="s">
        <v>1743</v>
      </c>
      <c r="C799" s="14"/>
      <c r="D799" s="20"/>
      <c r="E799" s="20"/>
      <c r="F799" s="20"/>
      <c r="G799" s="20"/>
      <c r="H799" s="20"/>
      <c r="I799" s="20"/>
      <c r="J799" s="20"/>
      <c r="K799" s="20"/>
      <c r="L799" s="20"/>
      <c r="M799" s="20">
        <v>761</v>
      </c>
      <c r="N799" s="20"/>
      <c r="O799" s="20"/>
      <c r="P799" s="20"/>
      <c r="Q799" s="20">
        <v>0</v>
      </c>
      <c r="R799" s="20"/>
      <c r="S799" s="20"/>
      <c r="T799" s="20"/>
      <c r="U799" s="20"/>
      <c r="V799" s="20"/>
    </row>
    <row r="800" spans="1:22" s="10" customFormat="1" ht="16.5" customHeight="1" x14ac:dyDescent="0.25">
      <c r="A800" s="12" t="s">
        <v>1234</v>
      </c>
      <c r="B800" s="14" t="s">
        <v>2247</v>
      </c>
      <c r="C800" s="14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>
        <v>1</v>
      </c>
    </row>
    <row r="801" spans="1:23" s="10" customFormat="1" ht="16.5" customHeight="1" x14ac:dyDescent="0.25">
      <c r="A801" s="12" t="s">
        <v>1234</v>
      </c>
      <c r="B801" s="14" t="s">
        <v>2248</v>
      </c>
      <c r="C801" s="14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>
        <v>1</v>
      </c>
    </row>
    <row r="802" spans="1:23" s="10" customFormat="1" ht="16.5" customHeight="1" x14ac:dyDescent="0.25">
      <c r="A802" s="12" t="s">
        <v>1234</v>
      </c>
      <c r="B802" s="14" t="s">
        <v>1355</v>
      </c>
      <c r="C802" s="14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>
        <v>5</v>
      </c>
      <c r="T802" s="20">
        <v>16</v>
      </c>
      <c r="U802" s="20"/>
      <c r="V802" s="20"/>
    </row>
    <row r="803" spans="1:23" s="10" customFormat="1" ht="16.5" customHeight="1" x14ac:dyDescent="0.25">
      <c r="A803" s="12" t="s">
        <v>1234</v>
      </c>
      <c r="B803" s="14" t="s">
        <v>2249</v>
      </c>
      <c r="C803" s="14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>
        <v>4</v>
      </c>
    </row>
    <row r="804" spans="1:23" s="10" customFormat="1" ht="16.5" customHeight="1" x14ac:dyDescent="0.25">
      <c r="A804" s="12" t="s">
        <v>1234</v>
      </c>
      <c r="B804" s="14" t="s">
        <v>1356</v>
      </c>
      <c r="C804" s="14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>
        <v>5</v>
      </c>
      <c r="T804" s="20">
        <v>4</v>
      </c>
      <c r="U804" s="20"/>
      <c r="V804" s="20"/>
    </row>
    <row r="805" spans="1:23" s="10" customFormat="1" ht="16.5" customHeight="1" x14ac:dyDescent="0.25">
      <c r="A805" s="12" t="s">
        <v>1234</v>
      </c>
      <c r="B805" s="14" t="s">
        <v>1077</v>
      </c>
      <c r="C805" s="14"/>
      <c r="D805" s="20">
        <v>15156</v>
      </c>
      <c r="E805" s="20">
        <v>7678</v>
      </c>
      <c r="F805" s="20">
        <v>30627</v>
      </c>
      <c r="G805" s="20">
        <v>15259</v>
      </c>
      <c r="H805" s="20">
        <v>17656</v>
      </c>
      <c r="I805" s="20">
        <v>27902</v>
      </c>
      <c r="J805" s="20">
        <v>7054</v>
      </c>
      <c r="K805" s="20">
        <v>24319</v>
      </c>
      <c r="L805" s="20">
        <v>58481</v>
      </c>
      <c r="M805" s="20">
        <v>55300</v>
      </c>
      <c r="N805" s="20">
        <v>54209</v>
      </c>
      <c r="O805" s="20">
        <v>33080</v>
      </c>
      <c r="P805" s="20">
        <v>1050</v>
      </c>
      <c r="Q805" s="20">
        <v>11484</v>
      </c>
      <c r="R805" s="20">
        <v>16169</v>
      </c>
      <c r="S805" s="20">
        <v>25300</v>
      </c>
      <c r="T805" s="20">
        <v>12100</v>
      </c>
      <c r="U805" s="20">
        <v>33750</v>
      </c>
      <c r="V805" s="20">
        <v>41061</v>
      </c>
    </row>
    <row r="806" spans="1:23" s="10" customFormat="1" ht="16.5" customHeight="1" x14ac:dyDescent="0.25">
      <c r="A806" s="12" t="s">
        <v>1234</v>
      </c>
      <c r="B806" s="14" t="s">
        <v>253</v>
      </c>
      <c r="C806" s="14"/>
      <c r="D806" s="20"/>
      <c r="E806" s="20"/>
      <c r="F806" s="20"/>
      <c r="G806" s="20"/>
      <c r="H806" s="20">
        <v>446</v>
      </c>
      <c r="I806" s="20">
        <v>5493</v>
      </c>
      <c r="J806" s="20">
        <v>5050</v>
      </c>
      <c r="K806" s="20">
        <v>5493</v>
      </c>
      <c r="L806" s="20"/>
      <c r="M806" s="20"/>
      <c r="N806" s="20"/>
      <c r="O806" s="20"/>
      <c r="P806" s="20"/>
      <c r="Q806" s="20">
        <v>0</v>
      </c>
      <c r="R806" s="20"/>
      <c r="S806" s="20"/>
      <c r="T806" s="20"/>
      <c r="U806" s="20"/>
      <c r="V806" s="20">
        <v>9</v>
      </c>
    </row>
    <row r="807" spans="1:23" s="10" customFormat="1" ht="16.5" customHeight="1" x14ac:dyDescent="0.25">
      <c r="A807" s="12" t="s">
        <v>1234</v>
      </c>
      <c r="B807" s="14" t="s">
        <v>254</v>
      </c>
      <c r="C807" s="14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>
        <v>303</v>
      </c>
      <c r="O807" s="20"/>
      <c r="P807" s="20"/>
      <c r="Q807" s="20">
        <v>0</v>
      </c>
      <c r="R807" s="20"/>
      <c r="S807" s="20"/>
      <c r="T807" s="20"/>
      <c r="U807" s="20"/>
      <c r="V807" s="20"/>
    </row>
    <row r="808" spans="1:23" s="10" customFormat="1" ht="16.5" customHeight="1" x14ac:dyDescent="0.25">
      <c r="A808" s="12" t="s">
        <v>1234</v>
      </c>
      <c r="B808" s="14" t="s">
        <v>1357</v>
      </c>
      <c r="C808" s="14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>
        <v>2</v>
      </c>
      <c r="T808" s="20">
        <v>16</v>
      </c>
      <c r="U808" s="20"/>
      <c r="V808" s="20"/>
    </row>
    <row r="809" spans="1:23" s="10" customFormat="1" ht="16.5" customHeight="1" x14ac:dyDescent="0.25">
      <c r="A809" s="12" t="s">
        <v>1234</v>
      </c>
      <c r="B809" s="14" t="s">
        <v>2250</v>
      </c>
      <c r="C809" s="14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>
        <v>4</v>
      </c>
    </row>
    <row r="810" spans="1:23" s="10" customFormat="1" ht="16.5" customHeight="1" x14ac:dyDescent="0.25">
      <c r="A810" s="12" t="s">
        <v>1234</v>
      </c>
      <c r="B810" s="14" t="s">
        <v>255</v>
      </c>
      <c r="C810" s="14"/>
      <c r="D810" s="20"/>
      <c r="E810" s="20"/>
      <c r="F810" s="20"/>
      <c r="G810" s="20"/>
      <c r="H810" s="20">
        <v>143</v>
      </c>
      <c r="I810" s="20">
        <v>1106</v>
      </c>
      <c r="J810" s="20">
        <v>1000</v>
      </c>
      <c r="K810" s="20">
        <v>1111</v>
      </c>
      <c r="L810" s="20">
        <v>1228</v>
      </c>
      <c r="M810" s="20">
        <v>543</v>
      </c>
      <c r="N810" s="20"/>
      <c r="O810" s="20"/>
      <c r="P810" s="20"/>
      <c r="Q810" s="20">
        <v>0</v>
      </c>
      <c r="R810" s="20"/>
      <c r="S810" s="20"/>
      <c r="T810" s="20"/>
      <c r="U810" s="20"/>
      <c r="V810" s="20"/>
    </row>
    <row r="811" spans="1:23" s="10" customFormat="1" ht="16.5" customHeight="1" x14ac:dyDescent="0.25">
      <c r="A811" s="17" t="s">
        <v>950</v>
      </c>
      <c r="B811" s="17" t="s">
        <v>950</v>
      </c>
      <c r="C811" s="17"/>
      <c r="D811" s="19">
        <f t="shared" ref="D811:V811" si="11">SUM(D772:D810)</f>
        <v>239877</v>
      </c>
      <c r="E811" s="19">
        <f t="shared" si="11"/>
        <v>178602</v>
      </c>
      <c r="F811" s="19">
        <f t="shared" si="11"/>
        <v>229178</v>
      </c>
      <c r="G811" s="19">
        <f t="shared" si="11"/>
        <v>270217</v>
      </c>
      <c r="H811" s="19">
        <f t="shared" si="11"/>
        <v>152003</v>
      </c>
      <c r="I811" s="19">
        <f t="shared" si="11"/>
        <v>188594</v>
      </c>
      <c r="J811" s="19">
        <f t="shared" si="11"/>
        <v>69271</v>
      </c>
      <c r="K811" s="19">
        <f t="shared" si="11"/>
        <v>167487</v>
      </c>
      <c r="L811" s="19">
        <f t="shared" si="11"/>
        <v>222835</v>
      </c>
      <c r="M811" s="19">
        <f t="shared" si="11"/>
        <v>176833</v>
      </c>
      <c r="N811" s="19">
        <f t="shared" si="11"/>
        <v>191412</v>
      </c>
      <c r="O811" s="19">
        <f t="shared" si="11"/>
        <v>137325</v>
      </c>
      <c r="P811" s="19">
        <f t="shared" si="11"/>
        <v>8631</v>
      </c>
      <c r="Q811" s="19">
        <f t="shared" si="11"/>
        <v>63936</v>
      </c>
      <c r="R811" s="19">
        <f t="shared" si="11"/>
        <v>97097</v>
      </c>
      <c r="S811" s="19">
        <f t="shared" si="11"/>
        <v>138919</v>
      </c>
      <c r="T811" s="19">
        <f t="shared" si="11"/>
        <v>92966</v>
      </c>
      <c r="U811" s="19">
        <f t="shared" si="11"/>
        <v>131520</v>
      </c>
      <c r="V811" s="19">
        <f t="shared" si="11"/>
        <v>186112</v>
      </c>
      <c r="W811" s="34" t="s">
        <v>939</v>
      </c>
    </row>
    <row r="812" spans="1:23" s="10" customFormat="1" ht="16.5" customHeight="1" x14ac:dyDescent="0.25">
      <c r="A812" s="12" t="s">
        <v>261</v>
      </c>
      <c r="B812" s="12">
        <v>3086</v>
      </c>
      <c r="C812" s="12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>
        <v>16340</v>
      </c>
      <c r="Q812" s="20">
        <v>0</v>
      </c>
      <c r="R812" s="20"/>
      <c r="S812" s="20">
        <v>9</v>
      </c>
      <c r="T812" s="20"/>
      <c r="U812" s="20"/>
      <c r="V812" s="20"/>
      <c r="W812" s="34"/>
    </row>
    <row r="813" spans="1:23" s="10" customFormat="1" ht="16.5" customHeight="1" x14ac:dyDescent="0.25">
      <c r="A813" s="12" t="s">
        <v>261</v>
      </c>
      <c r="B813" s="12" t="s">
        <v>1562</v>
      </c>
      <c r="C813" s="12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>
        <v>15</v>
      </c>
      <c r="T813" s="33"/>
      <c r="U813" s="33"/>
      <c r="V813" s="33"/>
      <c r="W813" s="34"/>
    </row>
    <row r="814" spans="1:23" s="10" customFormat="1" ht="16.5" customHeight="1" x14ac:dyDescent="0.25">
      <c r="A814" s="12" t="s">
        <v>261</v>
      </c>
      <c r="B814" s="12" t="s">
        <v>1358</v>
      </c>
      <c r="C814" s="12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>
        <v>2500</v>
      </c>
      <c r="T814" s="33">
        <v>9196</v>
      </c>
      <c r="U814" s="33"/>
      <c r="V814" s="33"/>
      <c r="W814" s="34"/>
    </row>
    <row r="815" spans="1:23" s="10" customFormat="1" ht="16.5" customHeight="1" x14ac:dyDescent="0.25">
      <c r="A815" s="12" t="s">
        <v>261</v>
      </c>
      <c r="B815" s="12" t="s">
        <v>1561</v>
      </c>
      <c r="C815" s="12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>
        <v>15</v>
      </c>
      <c r="T815" s="33"/>
      <c r="U815" s="33"/>
      <c r="V815" s="33"/>
    </row>
    <row r="816" spans="1:23" s="10" customFormat="1" ht="16.5" customHeight="1" x14ac:dyDescent="0.25">
      <c r="A816" s="12" t="s">
        <v>261</v>
      </c>
      <c r="B816" s="12" t="s">
        <v>1131</v>
      </c>
      <c r="C816" s="12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>
        <v>8000</v>
      </c>
      <c r="S816" s="20"/>
      <c r="T816" s="20">
        <v>3800</v>
      </c>
      <c r="U816" s="20"/>
      <c r="V816" s="20"/>
    </row>
    <row r="817" spans="1:22" s="10" customFormat="1" ht="16.5" customHeight="1" x14ac:dyDescent="0.25">
      <c r="A817" s="12" t="s">
        <v>261</v>
      </c>
      <c r="B817" s="12" t="s">
        <v>262</v>
      </c>
      <c r="C817" s="12"/>
      <c r="D817" s="20">
        <v>5819</v>
      </c>
      <c r="E817" s="20">
        <v>3800</v>
      </c>
      <c r="F817" s="20">
        <v>3650</v>
      </c>
      <c r="G817" s="20">
        <v>3300</v>
      </c>
      <c r="H817" s="20">
        <v>5200</v>
      </c>
      <c r="I817" s="20">
        <v>4500</v>
      </c>
      <c r="J817" s="20"/>
      <c r="K817" s="20"/>
      <c r="L817" s="20">
        <v>5375</v>
      </c>
      <c r="M817" s="20">
        <v>3850</v>
      </c>
      <c r="N817" s="20">
        <v>6300</v>
      </c>
      <c r="O817" s="20"/>
      <c r="P817" s="20"/>
      <c r="Q817" s="20">
        <v>1800</v>
      </c>
      <c r="R817" s="20">
        <v>9400</v>
      </c>
      <c r="S817" s="20">
        <v>4000</v>
      </c>
      <c r="T817" s="20">
        <v>2450</v>
      </c>
      <c r="U817" s="20"/>
      <c r="V817" s="20">
        <v>4100</v>
      </c>
    </row>
    <row r="818" spans="1:22" s="10" customFormat="1" ht="16.5" customHeight="1" x14ac:dyDescent="0.25">
      <c r="A818" s="12" t="s">
        <v>261</v>
      </c>
      <c r="B818" s="12" t="s">
        <v>1132</v>
      </c>
      <c r="C818" s="12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>
        <v>60</v>
      </c>
      <c r="S818" s="20"/>
      <c r="T818" s="20"/>
      <c r="U818" s="20"/>
      <c r="V818" s="20"/>
    </row>
    <row r="819" spans="1:22" s="10" customFormat="1" ht="16.5" customHeight="1" x14ac:dyDescent="0.25">
      <c r="A819" s="12" t="s">
        <v>261</v>
      </c>
      <c r="B819" s="12" t="s">
        <v>1133</v>
      </c>
      <c r="C819" s="12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>
        <v>2890</v>
      </c>
      <c r="S819" s="20">
        <v>2719</v>
      </c>
      <c r="T819" s="20">
        <v>280</v>
      </c>
      <c r="U819" s="20"/>
      <c r="V819" s="20"/>
    </row>
    <row r="820" spans="1:22" s="10" customFormat="1" ht="16.5" customHeight="1" x14ac:dyDescent="0.25">
      <c r="A820" s="12" t="s">
        <v>261</v>
      </c>
      <c r="B820" s="12" t="s">
        <v>1134</v>
      </c>
      <c r="C820" s="12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>
        <v>5308</v>
      </c>
      <c r="S820" s="20"/>
      <c r="T820" s="20"/>
      <c r="U820" s="20"/>
      <c r="V820" s="20"/>
    </row>
    <row r="821" spans="1:22" s="10" customFormat="1" ht="16.5" customHeight="1" x14ac:dyDescent="0.25">
      <c r="A821" s="12" t="s">
        <v>261</v>
      </c>
      <c r="B821" s="12" t="s">
        <v>1135</v>
      </c>
      <c r="C821" s="12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>
        <v>65</v>
      </c>
      <c r="S821" s="20"/>
      <c r="T821" s="20"/>
      <c r="U821" s="20"/>
      <c r="V821" s="20"/>
    </row>
    <row r="822" spans="1:22" s="10" customFormat="1" ht="16.5" customHeight="1" x14ac:dyDescent="0.25">
      <c r="A822" s="12" t="s">
        <v>261</v>
      </c>
      <c r="B822" s="12" t="s">
        <v>1136</v>
      </c>
      <c r="C822" s="12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>
        <v>125</v>
      </c>
      <c r="S822" s="20"/>
      <c r="T822" s="20"/>
      <c r="U822" s="20"/>
      <c r="V822" s="20"/>
    </row>
    <row r="823" spans="1:22" s="10" customFormat="1" ht="16.5" customHeight="1" x14ac:dyDescent="0.25">
      <c r="A823" s="12" t="s">
        <v>261</v>
      </c>
      <c r="B823" s="12" t="s">
        <v>1137</v>
      </c>
      <c r="C823" s="12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>
        <v>125</v>
      </c>
      <c r="S823" s="20"/>
      <c r="T823" s="20"/>
      <c r="U823" s="20"/>
      <c r="V823" s="20"/>
    </row>
    <row r="824" spans="1:22" s="10" customFormat="1" ht="16.5" customHeight="1" x14ac:dyDescent="0.25">
      <c r="A824" s="12" t="s">
        <v>261</v>
      </c>
      <c r="B824" s="12" t="s">
        <v>1617</v>
      </c>
      <c r="C824" s="12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>
        <v>3300</v>
      </c>
      <c r="V824" s="20">
        <v>3300</v>
      </c>
    </row>
    <row r="825" spans="1:22" s="10" customFormat="1" ht="16.5" customHeight="1" x14ac:dyDescent="0.25">
      <c r="A825" s="12" t="s">
        <v>261</v>
      </c>
      <c r="B825" s="12" t="s">
        <v>263</v>
      </c>
      <c r="C825" s="12"/>
      <c r="D825" s="20">
        <v>53843</v>
      </c>
      <c r="E825" s="20">
        <v>49716</v>
      </c>
      <c r="F825" s="20">
        <v>9500</v>
      </c>
      <c r="G825" s="20">
        <v>251845</v>
      </c>
      <c r="H825" s="20">
        <v>171128</v>
      </c>
      <c r="I825" s="20">
        <v>169218</v>
      </c>
      <c r="J825" s="20">
        <v>156668</v>
      </c>
      <c r="K825" s="20">
        <v>273249</v>
      </c>
      <c r="L825" s="20">
        <v>274222</v>
      </c>
      <c r="M825" s="20">
        <v>110676</v>
      </c>
      <c r="N825" s="20">
        <v>94735</v>
      </c>
      <c r="O825" s="20">
        <v>121693</v>
      </c>
      <c r="P825" s="20">
        <v>124342</v>
      </c>
      <c r="Q825" s="20">
        <v>113900</v>
      </c>
      <c r="R825" s="20">
        <v>120345</v>
      </c>
      <c r="S825" s="20">
        <v>84953</v>
      </c>
      <c r="T825" s="20">
        <v>90552</v>
      </c>
      <c r="U825" s="20">
        <v>91173</v>
      </c>
      <c r="V825" s="20">
        <v>104272</v>
      </c>
    </row>
    <row r="826" spans="1:22" s="10" customFormat="1" ht="16.5" customHeight="1" x14ac:dyDescent="0.25">
      <c r="A826" s="12" t="s">
        <v>261</v>
      </c>
      <c r="B826" s="12" t="s">
        <v>1138</v>
      </c>
      <c r="C826" s="12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>
        <v>4805</v>
      </c>
      <c r="S826" s="20">
        <v>5284</v>
      </c>
      <c r="T826" s="20">
        <v>10155</v>
      </c>
      <c r="U826" s="20"/>
      <c r="V826" s="20">
        <v>105</v>
      </c>
    </row>
    <row r="827" spans="1:22" s="10" customFormat="1" ht="16.5" customHeight="1" x14ac:dyDescent="0.25">
      <c r="A827" s="12" t="s">
        <v>261</v>
      </c>
      <c r="B827" s="12" t="s">
        <v>1359</v>
      </c>
      <c r="C827" s="12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>
        <v>5191</v>
      </c>
      <c r="T827" s="20">
        <v>6679</v>
      </c>
      <c r="U827" s="20"/>
      <c r="V827" s="20">
        <v>47</v>
      </c>
    </row>
    <row r="828" spans="1:22" s="10" customFormat="1" ht="16.5" customHeight="1" x14ac:dyDescent="0.25">
      <c r="A828" s="12" t="s">
        <v>261</v>
      </c>
      <c r="B828" s="12" t="s">
        <v>1139</v>
      </c>
      <c r="C828" s="12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>
        <v>4786</v>
      </c>
      <c r="S828" s="20">
        <v>6828</v>
      </c>
      <c r="T828" s="20">
        <v>8515</v>
      </c>
      <c r="U828" s="20"/>
      <c r="V828" s="20">
        <v>376</v>
      </c>
    </row>
    <row r="829" spans="1:22" s="10" customFormat="1" ht="16.5" customHeight="1" x14ac:dyDescent="0.25">
      <c r="A829" s="12" t="s">
        <v>261</v>
      </c>
      <c r="B829" s="12" t="s">
        <v>1140</v>
      </c>
      <c r="C829" s="12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>
        <v>7520</v>
      </c>
      <c r="S829" s="20">
        <v>10765</v>
      </c>
      <c r="T829" s="20">
        <v>40516</v>
      </c>
      <c r="U829" s="20">
        <v>8748</v>
      </c>
      <c r="V829" s="20"/>
    </row>
    <row r="830" spans="1:22" s="10" customFormat="1" ht="16.5" customHeight="1" x14ac:dyDescent="0.25">
      <c r="A830" s="12" t="s">
        <v>261</v>
      </c>
      <c r="B830" s="12" t="s">
        <v>264</v>
      </c>
      <c r="C830" s="12"/>
      <c r="D830" s="20">
        <v>200</v>
      </c>
      <c r="E830" s="20"/>
      <c r="F830" s="20"/>
      <c r="G830" s="20"/>
      <c r="H830" s="20"/>
      <c r="I830" s="20"/>
      <c r="J830" s="20">
        <v>15</v>
      </c>
      <c r="K830" s="20"/>
      <c r="L830" s="20">
        <v>150</v>
      </c>
      <c r="M830" s="20"/>
      <c r="N830" s="20"/>
      <c r="O830" s="20">
        <v>25</v>
      </c>
      <c r="P830" s="20">
        <v>50</v>
      </c>
      <c r="Q830" s="20">
        <v>0</v>
      </c>
      <c r="R830" s="20"/>
      <c r="S830" s="20"/>
      <c r="T830" s="20"/>
      <c r="U830" s="20">
        <v>655</v>
      </c>
      <c r="V830" s="20">
        <v>201</v>
      </c>
    </row>
    <row r="831" spans="1:22" s="10" customFormat="1" ht="16.5" customHeight="1" x14ac:dyDescent="0.25">
      <c r="A831" s="12" t="s">
        <v>261</v>
      </c>
      <c r="B831" s="12" t="s">
        <v>265</v>
      </c>
      <c r="C831" s="12"/>
      <c r="D831" s="20">
        <v>1000</v>
      </c>
      <c r="E831" s="20">
        <v>1000</v>
      </c>
      <c r="F831" s="20">
        <v>9300</v>
      </c>
      <c r="G831" s="20"/>
      <c r="H831" s="20"/>
      <c r="I831" s="20"/>
      <c r="J831" s="20"/>
      <c r="K831" s="20">
        <v>3000</v>
      </c>
      <c r="L831" s="20">
        <v>5050</v>
      </c>
      <c r="M831" s="20">
        <v>2500</v>
      </c>
      <c r="N831" s="20">
        <v>1600</v>
      </c>
      <c r="O831" s="20"/>
      <c r="P831" s="20">
        <v>714</v>
      </c>
      <c r="Q831" s="20">
        <v>20</v>
      </c>
      <c r="R831" s="20"/>
      <c r="S831" s="20">
        <v>230</v>
      </c>
      <c r="T831" s="20">
        <v>500</v>
      </c>
      <c r="U831" s="20">
        <v>9</v>
      </c>
      <c r="V831" s="20">
        <v>77</v>
      </c>
    </row>
    <row r="832" spans="1:22" s="10" customFormat="1" ht="16.5" customHeight="1" x14ac:dyDescent="0.25">
      <c r="A832" s="12" t="s">
        <v>261</v>
      </c>
      <c r="B832" s="12" t="s">
        <v>266</v>
      </c>
      <c r="C832" s="12"/>
      <c r="D832" s="20">
        <v>4442</v>
      </c>
      <c r="E832" s="20">
        <v>12310</v>
      </c>
      <c r="F832" s="20">
        <v>27018</v>
      </c>
      <c r="G832" s="20">
        <v>92434</v>
      </c>
      <c r="H832" s="20">
        <v>73743</v>
      </c>
      <c r="I832" s="20">
        <v>29276</v>
      </c>
      <c r="J832" s="20">
        <v>34151</v>
      </c>
      <c r="K832" s="20">
        <v>53600</v>
      </c>
      <c r="L832" s="20">
        <v>81866</v>
      </c>
      <c r="M832" s="20">
        <v>30180</v>
      </c>
      <c r="N832" s="20">
        <v>7626</v>
      </c>
      <c r="O832" s="20">
        <v>6096</v>
      </c>
      <c r="P832" s="20">
        <v>4183</v>
      </c>
      <c r="Q832" s="20">
        <v>0</v>
      </c>
      <c r="R832" s="20">
        <v>1722</v>
      </c>
      <c r="S832" s="20">
        <v>1519</v>
      </c>
      <c r="T832" s="20"/>
      <c r="U832" s="20">
        <v>5000</v>
      </c>
      <c r="V832" s="20"/>
    </row>
    <row r="833" spans="1:22" s="10" customFormat="1" ht="16.5" customHeight="1" x14ac:dyDescent="0.25">
      <c r="A833" s="12" t="s">
        <v>261</v>
      </c>
      <c r="B833" s="12" t="s">
        <v>267</v>
      </c>
      <c r="C833" s="12"/>
      <c r="D833" s="20"/>
      <c r="E833" s="20"/>
      <c r="F833" s="20"/>
      <c r="G833" s="20">
        <v>2656</v>
      </c>
      <c r="H833" s="20">
        <v>1095</v>
      </c>
      <c r="I833" s="20">
        <v>84</v>
      </c>
      <c r="J833" s="20"/>
      <c r="K833" s="20"/>
      <c r="L833" s="20"/>
      <c r="M833" s="20"/>
      <c r="N833" s="20"/>
      <c r="O833" s="20"/>
      <c r="P833" s="20">
        <v>12639</v>
      </c>
      <c r="Q833" s="20">
        <v>2764</v>
      </c>
      <c r="R833" s="20">
        <v>6946</v>
      </c>
      <c r="S833" s="20">
        <v>550</v>
      </c>
      <c r="T833" s="20"/>
      <c r="U833" s="20"/>
      <c r="V833" s="20"/>
    </row>
    <row r="834" spans="1:22" s="10" customFormat="1" ht="16.5" customHeight="1" x14ac:dyDescent="0.25">
      <c r="A834" s="12" t="s">
        <v>261</v>
      </c>
      <c r="B834" s="12" t="s">
        <v>1744</v>
      </c>
      <c r="C834" s="12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>
        <v>223</v>
      </c>
      <c r="P834" s="20"/>
      <c r="Q834" s="20">
        <v>0</v>
      </c>
      <c r="R834" s="20"/>
      <c r="S834" s="20"/>
      <c r="T834" s="20"/>
      <c r="U834" s="20"/>
      <c r="V834" s="20"/>
    </row>
    <row r="835" spans="1:22" s="10" customFormat="1" ht="16.5" customHeight="1" x14ac:dyDescent="0.25">
      <c r="A835" s="12" t="s">
        <v>261</v>
      </c>
      <c r="B835" s="12" t="s">
        <v>342</v>
      </c>
      <c r="C835" s="12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>
        <v>650</v>
      </c>
      <c r="P835" s="20"/>
      <c r="Q835" s="20">
        <v>0</v>
      </c>
      <c r="R835" s="20"/>
      <c r="S835" s="20"/>
      <c r="T835" s="20"/>
      <c r="U835" s="20"/>
      <c r="V835" s="20"/>
    </row>
    <row r="836" spans="1:22" s="10" customFormat="1" ht="16.5" customHeight="1" x14ac:dyDescent="0.25">
      <c r="A836" s="12" t="s">
        <v>261</v>
      </c>
      <c r="B836" s="12" t="s">
        <v>343</v>
      </c>
      <c r="C836" s="12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>
        <v>650</v>
      </c>
      <c r="P836" s="20"/>
      <c r="Q836" s="20">
        <v>0</v>
      </c>
      <c r="R836" s="20"/>
      <c r="S836" s="20"/>
      <c r="T836" s="20"/>
      <c r="U836" s="20"/>
      <c r="V836" s="20"/>
    </row>
    <row r="837" spans="1:22" s="10" customFormat="1" ht="16.5" customHeight="1" x14ac:dyDescent="0.25">
      <c r="A837" s="12" t="s">
        <v>261</v>
      </c>
      <c r="B837" s="12" t="s">
        <v>344</v>
      </c>
      <c r="C837" s="12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>
        <v>650</v>
      </c>
      <c r="P837" s="20"/>
      <c r="Q837" s="20">
        <v>0</v>
      </c>
      <c r="R837" s="20"/>
      <c r="S837" s="20"/>
      <c r="T837" s="20"/>
      <c r="U837" s="20"/>
      <c r="V837" s="20"/>
    </row>
    <row r="838" spans="1:22" s="10" customFormat="1" ht="16.5" customHeight="1" x14ac:dyDescent="0.25">
      <c r="A838" s="12" t="s">
        <v>261</v>
      </c>
      <c r="B838" s="12" t="s">
        <v>345</v>
      </c>
      <c r="C838" s="12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>
        <v>650</v>
      </c>
      <c r="P838" s="20"/>
      <c r="Q838" s="20">
        <v>0</v>
      </c>
      <c r="R838" s="20"/>
      <c r="S838" s="20"/>
      <c r="T838" s="20"/>
      <c r="U838" s="20"/>
      <c r="V838" s="20"/>
    </row>
    <row r="839" spans="1:22" s="10" customFormat="1" ht="16.5" customHeight="1" x14ac:dyDescent="0.25">
      <c r="A839" s="12" t="s">
        <v>261</v>
      </c>
      <c r="B839" s="12" t="s">
        <v>346</v>
      </c>
      <c r="C839" s="12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>
        <v>650</v>
      </c>
      <c r="P839" s="20"/>
      <c r="Q839" s="20">
        <v>0</v>
      </c>
      <c r="R839" s="20"/>
      <c r="S839" s="20"/>
      <c r="T839" s="20"/>
      <c r="U839" s="20"/>
      <c r="V839" s="20"/>
    </row>
    <row r="840" spans="1:22" s="10" customFormat="1" ht="16.5" customHeight="1" x14ac:dyDescent="0.25">
      <c r="A840" s="12" t="s">
        <v>261</v>
      </c>
      <c r="B840" s="12" t="s">
        <v>347</v>
      </c>
      <c r="C840" s="12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>
        <v>650</v>
      </c>
      <c r="P840" s="20"/>
      <c r="Q840" s="20">
        <v>0</v>
      </c>
      <c r="R840" s="20"/>
      <c r="S840" s="20"/>
      <c r="T840" s="20"/>
      <c r="U840" s="20"/>
      <c r="V840" s="20"/>
    </row>
    <row r="841" spans="1:22" s="10" customFormat="1" ht="16.5" customHeight="1" x14ac:dyDescent="0.25">
      <c r="A841" s="12" t="s">
        <v>261</v>
      </c>
      <c r="B841" s="12" t="s">
        <v>348</v>
      </c>
      <c r="C841" s="12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>
        <v>650</v>
      </c>
      <c r="P841" s="20"/>
      <c r="Q841" s="20">
        <v>0</v>
      </c>
      <c r="R841" s="20"/>
      <c r="S841" s="20"/>
      <c r="T841" s="20"/>
      <c r="U841" s="20"/>
      <c r="V841" s="20"/>
    </row>
    <row r="842" spans="1:22" s="10" customFormat="1" ht="16.5" customHeight="1" x14ac:dyDescent="0.25">
      <c r="A842" s="12" t="s">
        <v>261</v>
      </c>
      <c r="B842" s="12" t="s">
        <v>349</v>
      </c>
      <c r="C842" s="12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>
        <v>650</v>
      </c>
      <c r="P842" s="20"/>
      <c r="Q842" s="20">
        <v>0</v>
      </c>
      <c r="R842" s="20"/>
      <c r="S842" s="20"/>
      <c r="T842" s="20"/>
      <c r="U842" s="20"/>
      <c r="V842" s="20"/>
    </row>
    <row r="843" spans="1:22" s="10" customFormat="1" ht="16.5" customHeight="1" x14ac:dyDescent="0.25">
      <c r="A843" s="12" t="s">
        <v>261</v>
      </c>
      <c r="B843" s="12" t="s">
        <v>350</v>
      </c>
      <c r="C843" s="12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>
        <v>650</v>
      </c>
      <c r="P843" s="20"/>
      <c r="Q843" s="20">
        <v>0</v>
      </c>
      <c r="R843" s="20"/>
      <c r="S843" s="20"/>
      <c r="T843" s="20"/>
      <c r="U843" s="20"/>
      <c r="V843" s="20"/>
    </row>
    <row r="844" spans="1:22" s="10" customFormat="1" ht="16.5" customHeight="1" x14ac:dyDescent="0.25">
      <c r="A844" s="12" t="s">
        <v>261</v>
      </c>
      <c r="B844" s="12" t="s">
        <v>351</v>
      </c>
      <c r="C844" s="12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>
        <v>650</v>
      </c>
      <c r="P844" s="20"/>
      <c r="Q844" s="20">
        <v>0</v>
      </c>
      <c r="R844" s="20"/>
      <c r="S844" s="20"/>
      <c r="T844" s="20"/>
      <c r="U844" s="20"/>
      <c r="V844" s="20"/>
    </row>
    <row r="845" spans="1:22" s="10" customFormat="1" ht="16.5" customHeight="1" x14ac:dyDescent="0.25">
      <c r="A845" s="12" t="s">
        <v>261</v>
      </c>
      <c r="B845" s="12" t="s">
        <v>352</v>
      </c>
      <c r="C845" s="12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>
        <v>650</v>
      </c>
      <c r="P845" s="20"/>
      <c r="Q845" s="20">
        <v>0</v>
      </c>
      <c r="R845" s="20"/>
      <c r="S845" s="20"/>
      <c r="T845" s="20"/>
      <c r="U845" s="20"/>
      <c r="V845" s="20"/>
    </row>
    <row r="846" spans="1:22" s="10" customFormat="1" ht="16.5" customHeight="1" x14ac:dyDescent="0.25">
      <c r="A846" s="12" t="s">
        <v>261</v>
      </c>
      <c r="B846" s="12" t="s">
        <v>353</v>
      </c>
      <c r="C846" s="12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>
        <v>650</v>
      </c>
      <c r="P846" s="20"/>
      <c r="Q846" s="20">
        <v>0</v>
      </c>
      <c r="R846" s="20"/>
      <c r="S846" s="20"/>
      <c r="T846" s="20"/>
      <c r="U846" s="20"/>
      <c r="V846" s="20"/>
    </row>
    <row r="847" spans="1:22" s="10" customFormat="1" ht="16.5" customHeight="1" x14ac:dyDescent="0.25">
      <c r="A847" s="12" t="s">
        <v>261</v>
      </c>
      <c r="B847" s="12" t="s">
        <v>354</v>
      </c>
      <c r="C847" s="12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>
        <v>650</v>
      </c>
      <c r="P847" s="20"/>
      <c r="Q847" s="20">
        <v>0</v>
      </c>
      <c r="R847" s="20"/>
      <c r="S847" s="20"/>
      <c r="T847" s="20"/>
      <c r="U847" s="20"/>
      <c r="V847" s="20"/>
    </row>
    <row r="848" spans="1:22" s="10" customFormat="1" ht="16.5" customHeight="1" x14ac:dyDescent="0.25">
      <c r="A848" s="12" t="s">
        <v>261</v>
      </c>
      <c r="B848" s="12" t="s">
        <v>355</v>
      </c>
      <c r="C848" s="12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>
        <v>650</v>
      </c>
      <c r="P848" s="20"/>
      <c r="Q848" s="20">
        <v>1002</v>
      </c>
      <c r="R848" s="20"/>
      <c r="S848" s="20"/>
      <c r="T848" s="20"/>
      <c r="U848" s="20"/>
      <c r="V848" s="20"/>
    </row>
    <row r="849" spans="1:22" s="10" customFormat="1" ht="16.5" customHeight="1" x14ac:dyDescent="0.25">
      <c r="A849" s="12" t="s">
        <v>261</v>
      </c>
      <c r="B849" s="12" t="s">
        <v>356</v>
      </c>
      <c r="C849" s="12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>
        <v>650</v>
      </c>
      <c r="P849" s="20"/>
      <c r="Q849" s="20">
        <v>0</v>
      </c>
      <c r="R849" s="20"/>
      <c r="S849" s="20"/>
      <c r="T849" s="20"/>
      <c r="U849" s="20"/>
      <c r="V849" s="20"/>
    </row>
    <row r="850" spans="1:22" s="10" customFormat="1" ht="16.5" customHeight="1" x14ac:dyDescent="0.25">
      <c r="A850" s="12" t="s">
        <v>261</v>
      </c>
      <c r="B850" s="12" t="s">
        <v>357</v>
      </c>
      <c r="C850" s="12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>
        <v>650</v>
      </c>
      <c r="P850" s="20"/>
      <c r="Q850" s="20">
        <v>0</v>
      </c>
      <c r="R850" s="20"/>
      <c r="S850" s="20"/>
      <c r="T850" s="20"/>
      <c r="U850" s="20"/>
      <c r="V850" s="20"/>
    </row>
    <row r="851" spans="1:22" s="10" customFormat="1" ht="16.5" customHeight="1" x14ac:dyDescent="0.25">
      <c r="A851" s="12" t="s">
        <v>261</v>
      </c>
      <c r="B851" s="12" t="s">
        <v>358</v>
      </c>
      <c r="C851" s="12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>
        <v>650</v>
      </c>
      <c r="P851" s="20"/>
      <c r="Q851" s="20">
        <v>0</v>
      </c>
      <c r="R851" s="20"/>
      <c r="S851" s="20">
        <v>493</v>
      </c>
      <c r="T851" s="20"/>
      <c r="U851" s="20"/>
      <c r="V851" s="20"/>
    </row>
    <row r="852" spans="1:22" s="10" customFormat="1" ht="16.5" customHeight="1" x14ac:dyDescent="0.25">
      <c r="A852" s="12" t="s">
        <v>261</v>
      </c>
      <c r="B852" s="12" t="s">
        <v>359</v>
      </c>
      <c r="C852" s="12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>
        <v>493</v>
      </c>
      <c r="P852" s="20"/>
      <c r="Q852" s="20">
        <v>0</v>
      </c>
      <c r="R852" s="20">
        <v>493</v>
      </c>
      <c r="S852" s="20"/>
      <c r="T852" s="20"/>
      <c r="U852" s="20"/>
      <c r="V852" s="20"/>
    </row>
    <row r="853" spans="1:22" s="10" customFormat="1" ht="16.5" customHeight="1" x14ac:dyDescent="0.25">
      <c r="A853" s="12" t="s">
        <v>261</v>
      </c>
      <c r="B853" s="12" t="s">
        <v>268</v>
      </c>
      <c r="C853" s="12"/>
      <c r="D853" s="20">
        <v>1950</v>
      </c>
      <c r="E853" s="20"/>
      <c r="F853" s="20"/>
      <c r="G853" s="20">
        <v>400</v>
      </c>
      <c r="H853" s="20"/>
      <c r="I853" s="20">
        <v>983</v>
      </c>
      <c r="J853" s="20">
        <v>18773</v>
      </c>
      <c r="K853" s="20"/>
      <c r="L853" s="20"/>
      <c r="M853" s="20"/>
      <c r="N853" s="20"/>
      <c r="O853" s="20"/>
      <c r="P853" s="20"/>
      <c r="Q853" s="20">
        <v>0</v>
      </c>
      <c r="R853" s="20"/>
      <c r="S853" s="20"/>
      <c r="T853" s="20"/>
      <c r="U853" s="20"/>
      <c r="V853" s="20"/>
    </row>
    <row r="854" spans="1:22" s="10" customFormat="1" ht="16.5" customHeight="1" x14ac:dyDescent="0.25">
      <c r="A854" s="12" t="s">
        <v>261</v>
      </c>
      <c r="B854" s="12" t="s">
        <v>2251</v>
      </c>
      <c r="C854" s="12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>
        <v>5905</v>
      </c>
    </row>
    <row r="855" spans="1:22" s="10" customFormat="1" ht="16.5" customHeight="1" x14ac:dyDescent="0.25">
      <c r="A855" s="12" t="s">
        <v>261</v>
      </c>
      <c r="B855" s="12" t="s">
        <v>269</v>
      </c>
      <c r="C855" s="12"/>
      <c r="D855" s="20"/>
      <c r="E855" s="20"/>
      <c r="F855" s="20"/>
      <c r="G855" s="20">
        <v>2500</v>
      </c>
      <c r="H855" s="20"/>
      <c r="I855" s="20">
        <v>11000</v>
      </c>
      <c r="J855" s="20">
        <v>11000</v>
      </c>
      <c r="K855" s="20">
        <v>1100</v>
      </c>
      <c r="L855" s="20"/>
      <c r="M855" s="20"/>
      <c r="N855" s="20"/>
      <c r="O855" s="20"/>
      <c r="P855" s="20"/>
      <c r="Q855" s="20">
        <v>0</v>
      </c>
      <c r="R855" s="20"/>
      <c r="S855" s="20"/>
      <c r="T855" s="20"/>
      <c r="U855" s="20"/>
      <c r="V855" s="20"/>
    </row>
    <row r="856" spans="1:22" s="10" customFormat="1" ht="16.5" customHeight="1" x14ac:dyDescent="0.25">
      <c r="A856" s="12" t="s">
        <v>261</v>
      </c>
      <c r="B856" s="12" t="s">
        <v>270</v>
      </c>
      <c r="C856" s="12"/>
      <c r="D856" s="20">
        <v>56867</v>
      </c>
      <c r="E856" s="20">
        <v>30335</v>
      </c>
      <c r="F856" s="20"/>
      <c r="G856" s="20">
        <v>284775</v>
      </c>
      <c r="H856" s="20">
        <v>189513</v>
      </c>
      <c r="I856" s="20">
        <v>164118</v>
      </c>
      <c r="J856" s="20">
        <v>157412</v>
      </c>
      <c r="K856" s="20">
        <v>374458</v>
      </c>
      <c r="L856" s="20">
        <v>308250</v>
      </c>
      <c r="M856" s="20">
        <v>132066</v>
      </c>
      <c r="N856" s="20">
        <v>140386</v>
      </c>
      <c r="O856" s="20">
        <v>218636</v>
      </c>
      <c r="P856" s="20">
        <v>139688</v>
      </c>
      <c r="Q856" s="20">
        <v>94106</v>
      </c>
      <c r="R856" s="20">
        <v>181722</v>
      </c>
      <c r="S856" s="20">
        <v>140611</v>
      </c>
      <c r="T856" s="20">
        <v>100556</v>
      </c>
      <c r="U856" s="20">
        <v>99622</v>
      </c>
      <c r="V856" s="20">
        <v>90395</v>
      </c>
    </row>
    <row r="857" spans="1:22" s="10" customFormat="1" ht="16.5" customHeight="1" x14ac:dyDescent="0.25">
      <c r="A857" s="12" t="s">
        <v>261</v>
      </c>
      <c r="B857" s="12" t="s">
        <v>271</v>
      </c>
      <c r="C857" s="12"/>
      <c r="D857" s="20"/>
      <c r="E857" s="20"/>
      <c r="F857" s="20"/>
      <c r="G857" s="20"/>
      <c r="H857" s="20"/>
      <c r="I857" s="20"/>
      <c r="J857" s="20"/>
      <c r="K857" s="20"/>
      <c r="L857" s="20"/>
      <c r="M857" s="20">
        <v>6000</v>
      </c>
      <c r="N857" s="20"/>
      <c r="O857" s="20"/>
      <c r="P857" s="20">
        <v>4000</v>
      </c>
      <c r="Q857" s="20">
        <v>4000</v>
      </c>
      <c r="R857" s="20">
        <v>18000</v>
      </c>
      <c r="S857" s="20"/>
      <c r="T857" s="20"/>
      <c r="U857" s="20"/>
      <c r="V857" s="20"/>
    </row>
    <row r="858" spans="1:22" s="10" customFormat="1" ht="16.5" customHeight="1" x14ac:dyDescent="0.25">
      <c r="A858" s="12" t="s">
        <v>261</v>
      </c>
      <c r="B858" s="12" t="s">
        <v>1563</v>
      </c>
      <c r="C858" s="12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>
        <v>5290</v>
      </c>
      <c r="T858" s="20"/>
      <c r="U858" s="20"/>
      <c r="V858" s="20"/>
    </row>
    <row r="859" spans="1:22" s="10" customFormat="1" ht="16.5" customHeight="1" x14ac:dyDescent="0.25">
      <c r="A859" s="12" t="s">
        <v>261</v>
      </c>
      <c r="B859" s="12" t="s">
        <v>1360</v>
      </c>
      <c r="C859" s="12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>
        <v>3001</v>
      </c>
      <c r="T859" s="20">
        <v>5100</v>
      </c>
      <c r="U859" s="20"/>
      <c r="V859" s="20"/>
    </row>
    <row r="860" spans="1:22" s="10" customFormat="1" ht="16.5" customHeight="1" x14ac:dyDescent="0.25">
      <c r="A860" s="12" t="s">
        <v>261</v>
      </c>
      <c r="B860" s="12" t="s">
        <v>272</v>
      </c>
      <c r="C860" s="12"/>
      <c r="D860" s="20">
        <v>3239</v>
      </c>
      <c r="E860" s="20">
        <v>1940</v>
      </c>
      <c r="F860" s="20"/>
      <c r="G860" s="20"/>
      <c r="H860" s="20">
        <v>352</v>
      </c>
      <c r="I860" s="20">
        <v>6800</v>
      </c>
      <c r="J860" s="20"/>
      <c r="K860" s="20"/>
      <c r="L860" s="20"/>
      <c r="M860" s="20"/>
      <c r="N860" s="20"/>
      <c r="O860" s="20"/>
      <c r="P860" s="20"/>
      <c r="Q860" s="20">
        <v>0</v>
      </c>
      <c r="R860" s="20"/>
      <c r="S860" s="20"/>
      <c r="T860" s="20"/>
      <c r="U860" s="20"/>
      <c r="V860" s="20"/>
    </row>
    <row r="861" spans="1:22" s="10" customFormat="1" ht="16.5" customHeight="1" x14ac:dyDescent="0.25">
      <c r="A861" s="12" t="s">
        <v>261</v>
      </c>
      <c r="B861" s="12" t="s">
        <v>273</v>
      </c>
      <c r="C861" s="12"/>
      <c r="D861" s="20"/>
      <c r="E861" s="20"/>
      <c r="F861" s="20"/>
      <c r="G861" s="20">
        <v>17663</v>
      </c>
      <c r="H861" s="20">
        <v>31543</v>
      </c>
      <c r="I861" s="20">
        <v>11918</v>
      </c>
      <c r="J861" s="20"/>
      <c r="K861" s="20">
        <v>1652730</v>
      </c>
      <c r="L861" s="20">
        <v>3301</v>
      </c>
      <c r="M861" s="20">
        <v>641</v>
      </c>
      <c r="N861" s="20">
        <v>5318</v>
      </c>
      <c r="O861" s="20">
        <v>5150</v>
      </c>
      <c r="P861" s="20">
        <v>13738</v>
      </c>
      <c r="Q861" s="20">
        <v>0</v>
      </c>
      <c r="R861" s="20">
        <v>1200</v>
      </c>
      <c r="S861" s="20"/>
      <c r="T861" s="20"/>
      <c r="U861" s="20"/>
      <c r="V861" s="20">
        <v>4337</v>
      </c>
    </row>
    <row r="862" spans="1:22" s="10" customFormat="1" ht="16.5" customHeight="1" x14ac:dyDescent="0.25">
      <c r="A862" s="12" t="s">
        <v>261</v>
      </c>
      <c r="B862" s="12" t="s">
        <v>1564</v>
      </c>
      <c r="C862" s="12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>
        <v>6398</v>
      </c>
      <c r="T862" s="20"/>
      <c r="U862" s="20"/>
      <c r="V862" s="20"/>
    </row>
    <row r="863" spans="1:22" s="10" customFormat="1" ht="16.5" customHeight="1" x14ac:dyDescent="0.25">
      <c r="A863" s="12" t="s">
        <v>261</v>
      </c>
      <c r="B863" s="12" t="s">
        <v>2252</v>
      </c>
      <c r="C863" s="12" t="s">
        <v>2253</v>
      </c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>
        <v>8</v>
      </c>
    </row>
    <row r="864" spans="1:22" s="10" customFormat="1" ht="16.5" customHeight="1" x14ac:dyDescent="0.25">
      <c r="A864" s="12" t="s">
        <v>261</v>
      </c>
      <c r="B864" s="12" t="s">
        <v>1565</v>
      </c>
      <c r="C864" s="12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>
        <v>2486</v>
      </c>
      <c r="T864" s="20"/>
      <c r="U864" s="20"/>
      <c r="V864" s="20"/>
    </row>
    <row r="865" spans="1:22" s="10" customFormat="1" ht="16.5" customHeight="1" x14ac:dyDescent="0.25">
      <c r="A865" s="12" t="s">
        <v>261</v>
      </c>
      <c r="B865" s="12" t="s">
        <v>937</v>
      </c>
      <c r="C865" s="12"/>
      <c r="D865" s="20"/>
      <c r="E865" s="20">
        <v>6500</v>
      </c>
      <c r="F865" s="20">
        <v>3000</v>
      </c>
      <c r="G865" s="20"/>
      <c r="H865" s="20">
        <v>4800</v>
      </c>
      <c r="I865" s="20"/>
      <c r="J865" s="20">
        <v>5300</v>
      </c>
      <c r="K865" s="20">
        <v>8700</v>
      </c>
      <c r="L865" s="20"/>
      <c r="M865" s="20"/>
      <c r="N865" s="20"/>
      <c r="O865" s="20"/>
      <c r="P865" s="20"/>
      <c r="Q865" s="20">
        <v>0</v>
      </c>
      <c r="R865" s="20"/>
      <c r="S865" s="20">
        <v>118432</v>
      </c>
      <c r="T865" s="20"/>
      <c r="U865" s="20">
        <v>15</v>
      </c>
      <c r="V865" s="20"/>
    </row>
    <row r="866" spans="1:22" s="10" customFormat="1" ht="16.5" customHeight="1" x14ac:dyDescent="0.25">
      <c r="A866" s="12" t="s">
        <v>261</v>
      </c>
      <c r="B866" s="12" t="s">
        <v>274</v>
      </c>
      <c r="C866" s="12"/>
      <c r="D866" s="20"/>
      <c r="E866" s="20"/>
      <c r="F866" s="20"/>
      <c r="G866" s="20"/>
      <c r="H866" s="20"/>
      <c r="I866" s="20"/>
      <c r="J866" s="20"/>
      <c r="K866" s="20"/>
      <c r="L866" s="20">
        <v>6764</v>
      </c>
      <c r="M866" s="20"/>
      <c r="N866" s="20"/>
      <c r="O866" s="20"/>
      <c r="P866" s="20"/>
      <c r="Q866" s="20">
        <v>0</v>
      </c>
      <c r="R866" s="20"/>
      <c r="S866" s="20"/>
      <c r="T866" s="20"/>
      <c r="U866" s="20"/>
      <c r="V866" s="20"/>
    </row>
    <row r="867" spans="1:22" s="10" customFormat="1" ht="16.5" customHeight="1" x14ac:dyDescent="0.25">
      <c r="A867" s="12" t="s">
        <v>261</v>
      </c>
      <c r="B867" s="12" t="s">
        <v>275</v>
      </c>
      <c r="C867" s="12"/>
      <c r="D867" s="20">
        <v>2100</v>
      </c>
      <c r="E867" s="20">
        <v>1000</v>
      </c>
      <c r="F867" s="20">
        <v>2000</v>
      </c>
      <c r="G867" s="20">
        <v>2000</v>
      </c>
      <c r="H867" s="20"/>
      <c r="I867" s="20"/>
      <c r="J867" s="20"/>
      <c r="K867" s="20">
        <v>3495</v>
      </c>
      <c r="L867" s="20">
        <v>2000</v>
      </c>
      <c r="M867" s="20">
        <v>2000</v>
      </c>
      <c r="N867" s="20">
        <v>1000</v>
      </c>
      <c r="O867" s="20"/>
      <c r="P867" s="20"/>
      <c r="Q867" s="20">
        <v>0</v>
      </c>
      <c r="R867" s="20">
        <v>4800</v>
      </c>
      <c r="S867" s="20"/>
      <c r="T867" s="20"/>
      <c r="U867" s="20">
        <v>5000</v>
      </c>
      <c r="V867" s="20">
        <v>5000</v>
      </c>
    </row>
    <row r="868" spans="1:22" s="10" customFormat="1" ht="16.5" customHeight="1" x14ac:dyDescent="0.25">
      <c r="A868" s="12" t="s">
        <v>261</v>
      </c>
      <c r="B868" s="12" t="s">
        <v>277</v>
      </c>
      <c r="C868" s="12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>
        <v>1000</v>
      </c>
      <c r="O868" s="20"/>
      <c r="P868" s="20"/>
      <c r="Q868" s="20">
        <v>0</v>
      </c>
      <c r="R868" s="20"/>
      <c r="S868" s="20"/>
      <c r="T868" s="20"/>
      <c r="U868" s="20"/>
      <c r="V868" s="20"/>
    </row>
    <row r="869" spans="1:22" s="10" customFormat="1" ht="16.5" customHeight="1" x14ac:dyDescent="0.25">
      <c r="A869" s="12" t="s">
        <v>261</v>
      </c>
      <c r="B869" s="12" t="s">
        <v>278</v>
      </c>
      <c r="C869" s="12"/>
      <c r="D869" s="20">
        <v>4100</v>
      </c>
      <c r="E869" s="20">
        <v>2000</v>
      </c>
      <c r="F869" s="20">
        <v>232</v>
      </c>
      <c r="G869" s="20">
        <v>3190</v>
      </c>
      <c r="H869" s="20">
        <v>1650</v>
      </c>
      <c r="I869" s="20">
        <v>2500</v>
      </c>
      <c r="J869" s="20">
        <v>18780</v>
      </c>
      <c r="K869" s="20">
        <v>21904</v>
      </c>
      <c r="L869" s="20">
        <v>4100</v>
      </c>
      <c r="M869" s="20">
        <v>2150</v>
      </c>
      <c r="N869" s="20">
        <v>4180</v>
      </c>
      <c r="O869" s="20">
        <v>8300</v>
      </c>
      <c r="P869" s="20"/>
      <c r="Q869" s="20">
        <v>0</v>
      </c>
      <c r="R869" s="20">
        <v>10738</v>
      </c>
      <c r="S869" s="20"/>
      <c r="T869" s="20">
        <v>5850</v>
      </c>
      <c r="U869" s="20">
        <v>9009</v>
      </c>
      <c r="V869" s="20">
        <v>4400</v>
      </c>
    </row>
    <row r="870" spans="1:22" s="10" customFormat="1" ht="16.5" customHeight="1" x14ac:dyDescent="0.25">
      <c r="A870" s="12" t="s">
        <v>261</v>
      </c>
      <c r="B870" s="12" t="s">
        <v>276</v>
      </c>
      <c r="C870" s="12"/>
      <c r="D870" s="20">
        <v>11370</v>
      </c>
      <c r="E870" s="20">
        <v>6960</v>
      </c>
      <c r="F870" s="20">
        <v>6000</v>
      </c>
      <c r="G870" s="20">
        <v>58619</v>
      </c>
      <c r="H870" s="20">
        <v>46315</v>
      </c>
      <c r="I870" s="20">
        <v>18080</v>
      </c>
      <c r="J870" s="20"/>
      <c r="K870" s="20">
        <v>12640</v>
      </c>
      <c r="L870" s="20">
        <v>8631</v>
      </c>
      <c r="M870" s="20">
        <v>600</v>
      </c>
      <c r="N870" s="20">
        <v>11600</v>
      </c>
      <c r="O870" s="20">
        <v>14133</v>
      </c>
      <c r="P870" s="20">
        <v>1597</v>
      </c>
      <c r="Q870" s="20">
        <v>0</v>
      </c>
      <c r="R870" s="20">
        <v>7500</v>
      </c>
      <c r="S870" s="20"/>
      <c r="T870" s="20">
        <v>5000</v>
      </c>
      <c r="U870" s="20">
        <v>800</v>
      </c>
      <c r="V870" s="20">
        <v>4200</v>
      </c>
    </row>
    <row r="871" spans="1:22" s="10" customFormat="1" ht="16.5" customHeight="1" x14ac:dyDescent="0.25">
      <c r="A871" s="12" t="s">
        <v>261</v>
      </c>
      <c r="B871" s="12" t="s">
        <v>279</v>
      </c>
      <c r="C871" s="12"/>
      <c r="D871" s="20">
        <v>113541</v>
      </c>
      <c r="E871" s="20">
        <v>70720</v>
      </c>
      <c r="F871" s="20">
        <v>103249</v>
      </c>
      <c r="G871" s="20">
        <v>276917</v>
      </c>
      <c r="H871" s="20">
        <v>198914</v>
      </c>
      <c r="I871" s="20">
        <v>137525</v>
      </c>
      <c r="J871" s="20">
        <v>692</v>
      </c>
      <c r="K871" s="20">
        <v>123924</v>
      </c>
      <c r="L871" s="20">
        <v>222318</v>
      </c>
      <c r="M871" s="20">
        <v>80356</v>
      </c>
      <c r="N871" s="20">
        <v>106156</v>
      </c>
      <c r="O871" s="20">
        <v>118736</v>
      </c>
      <c r="P871" s="20">
        <v>116269</v>
      </c>
      <c r="Q871" s="20">
        <v>133409</v>
      </c>
      <c r="R871" s="20">
        <v>91953</v>
      </c>
      <c r="S871" s="20"/>
      <c r="T871" s="20">
        <v>99052</v>
      </c>
      <c r="U871" s="20">
        <v>82617</v>
      </c>
      <c r="V871" s="20">
        <v>63101</v>
      </c>
    </row>
    <row r="872" spans="1:22" s="10" customFormat="1" ht="16.5" customHeight="1" x14ac:dyDescent="0.25">
      <c r="A872" s="12" t="s">
        <v>261</v>
      </c>
      <c r="B872" s="12" t="s">
        <v>280</v>
      </c>
      <c r="C872" s="12"/>
      <c r="D872" s="20">
        <v>9000</v>
      </c>
      <c r="E872" s="20">
        <v>4000</v>
      </c>
      <c r="F872" s="20">
        <v>3000</v>
      </c>
      <c r="G872" s="20"/>
      <c r="H872" s="20"/>
      <c r="I872" s="20"/>
      <c r="J872" s="20">
        <v>141295</v>
      </c>
      <c r="K872" s="20">
        <v>125995</v>
      </c>
      <c r="L872" s="20">
        <v>6000</v>
      </c>
      <c r="M872" s="20"/>
      <c r="N872" s="20"/>
      <c r="O872" s="20"/>
      <c r="P872" s="20"/>
      <c r="Q872" s="20">
        <v>0</v>
      </c>
      <c r="R872" s="20">
        <v>4000</v>
      </c>
      <c r="S872" s="20"/>
      <c r="T872" s="20"/>
      <c r="U872" s="20"/>
      <c r="V872" s="20"/>
    </row>
    <row r="873" spans="1:22" s="10" customFormat="1" ht="16.5" customHeight="1" x14ac:dyDescent="0.25">
      <c r="A873" s="12" t="s">
        <v>261</v>
      </c>
      <c r="B873" s="12" t="s">
        <v>360</v>
      </c>
      <c r="C873" s="12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>
        <v>132</v>
      </c>
      <c r="P873" s="20"/>
      <c r="Q873" s="20">
        <v>0</v>
      </c>
      <c r="R873" s="20"/>
      <c r="S873" s="20"/>
      <c r="T873" s="20"/>
      <c r="U873" s="20"/>
      <c r="V873" s="20"/>
    </row>
    <row r="874" spans="1:22" s="10" customFormat="1" ht="16.5" customHeight="1" x14ac:dyDescent="0.25">
      <c r="A874" s="12" t="s">
        <v>261</v>
      </c>
      <c r="B874" s="12" t="s">
        <v>1001</v>
      </c>
      <c r="C874" s="12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>
        <v>350</v>
      </c>
      <c r="Q874" s="20">
        <v>0</v>
      </c>
      <c r="R874" s="20"/>
      <c r="S874" s="20"/>
      <c r="T874" s="20"/>
      <c r="U874" s="20"/>
      <c r="V874" s="20"/>
    </row>
    <row r="875" spans="1:22" s="10" customFormat="1" ht="16.5" customHeight="1" x14ac:dyDescent="0.25">
      <c r="A875" s="12" t="s">
        <v>261</v>
      </c>
      <c r="B875" s="12" t="s">
        <v>361</v>
      </c>
      <c r="C875" s="12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>
        <v>42</v>
      </c>
      <c r="P875" s="20">
        <v>89</v>
      </c>
      <c r="Q875" s="20">
        <v>12</v>
      </c>
      <c r="R875" s="20"/>
      <c r="S875" s="20"/>
      <c r="T875" s="20"/>
      <c r="U875" s="20"/>
      <c r="V875" s="20"/>
    </row>
    <row r="876" spans="1:22" s="10" customFormat="1" ht="16.5" customHeight="1" x14ac:dyDescent="0.25">
      <c r="A876" s="12" t="s">
        <v>261</v>
      </c>
      <c r="B876" s="12" t="s">
        <v>362</v>
      </c>
      <c r="C876" s="12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>
        <v>180</v>
      </c>
      <c r="P876" s="20"/>
      <c r="Q876" s="20">
        <v>0</v>
      </c>
      <c r="R876" s="20"/>
      <c r="S876" s="20"/>
      <c r="T876" s="20"/>
      <c r="U876" s="20"/>
      <c r="V876" s="20"/>
    </row>
    <row r="877" spans="1:22" s="10" customFormat="1" ht="16.5" customHeight="1" x14ac:dyDescent="0.25">
      <c r="A877" s="12" t="s">
        <v>261</v>
      </c>
      <c r="B877" s="12" t="s">
        <v>1142</v>
      </c>
      <c r="C877" s="12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>
        <v>4988</v>
      </c>
      <c r="S877" s="20"/>
      <c r="T877" s="20"/>
      <c r="U877" s="20"/>
      <c r="V877" s="20"/>
    </row>
    <row r="878" spans="1:22" s="10" customFormat="1" ht="16.5" customHeight="1" x14ac:dyDescent="0.25">
      <c r="A878" s="12" t="s">
        <v>261</v>
      </c>
      <c r="B878" s="12" t="s">
        <v>363</v>
      </c>
      <c r="C878" s="12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>
        <v>180</v>
      </c>
      <c r="P878" s="20"/>
      <c r="Q878" s="20">
        <v>0</v>
      </c>
      <c r="R878" s="20"/>
      <c r="S878" s="20"/>
      <c r="T878" s="20"/>
      <c r="U878" s="20"/>
      <c r="V878" s="20"/>
    </row>
    <row r="879" spans="1:22" s="10" customFormat="1" ht="16.5" customHeight="1" x14ac:dyDescent="0.25">
      <c r="A879" s="12" t="s">
        <v>261</v>
      </c>
      <c r="B879" s="12" t="s">
        <v>364</v>
      </c>
      <c r="C879" s="12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>
        <v>38</v>
      </c>
      <c r="P879" s="20"/>
      <c r="Q879" s="20">
        <v>0</v>
      </c>
      <c r="R879" s="20"/>
      <c r="S879" s="20"/>
      <c r="T879" s="20"/>
      <c r="U879" s="20"/>
      <c r="V879" s="20"/>
    </row>
    <row r="880" spans="1:22" s="10" customFormat="1" ht="16.5" customHeight="1" x14ac:dyDescent="0.25">
      <c r="A880" s="12" t="s">
        <v>261</v>
      </c>
      <c r="B880" s="12" t="s">
        <v>365</v>
      </c>
      <c r="C880" s="12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>
        <v>251</v>
      </c>
      <c r="P880" s="20"/>
      <c r="Q880" s="20">
        <v>0</v>
      </c>
      <c r="R880" s="20"/>
      <c r="S880" s="20"/>
      <c r="T880" s="20"/>
      <c r="U880" s="20"/>
      <c r="V880" s="20"/>
    </row>
    <row r="881" spans="1:22" s="10" customFormat="1" ht="16.5" customHeight="1" x14ac:dyDescent="0.25">
      <c r="A881" s="12" t="s">
        <v>261</v>
      </c>
      <c r="B881" s="12" t="s">
        <v>366</v>
      </c>
      <c r="C881" s="12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>
        <v>48</v>
      </c>
      <c r="P881" s="20"/>
      <c r="Q881" s="20">
        <v>0</v>
      </c>
      <c r="R881" s="20"/>
      <c r="S881" s="20"/>
      <c r="T881" s="20"/>
      <c r="U881" s="20"/>
      <c r="V881" s="20"/>
    </row>
    <row r="882" spans="1:22" s="10" customFormat="1" ht="16.5" customHeight="1" x14ac:dyDescent="0.25">
      <c r="A882" s="12" t="s">
        <v>261</v>
      </c>
      <c r="B882" s="12" t="s">
        <v>1002</v>
      </c>
      <c r="C882" s="12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>
        <v>63</v>
      </c>
      <c r="Q882" s="20">
        <v>0</v>
      </c>
      <c r="R882" s="20"/>
      <c r="S882" s="20"/>
      <c r="T882" s="20"/>
      <c r="U882" s="20"/>
      <c r="V882" s="20"/>
    </row>
    <row r="883" spans="1:22" s="10" customFormat="1" ht="16.5" customHeight="1" x14ac:dyDescent="0.25">
      <c r="A883" s="12" t="s">
        <v>261</v>
      </c>
      <c r="B883" s="12" t="s">
        <v>1745</v>
      </c>
      <c r="C883" s="12"/>
      <c r="D883" s="20"/>
      <c r="E883" s="20"/>
      <c r="F883" s="20"/>
      <c r="G883" s="20"/>
      <c r="H883" s="20"/>
      <c r="I883" s="20"/>
      <c r="J883" s="20"/>
      <c r="K883" s="20"/>
      <c r="L883" s="20"/>
      <c r="M883" s="20">
        <v>817</v>
      </c>
      <c r="N883" s="20"/>
      <c r="O883" s="20"/>
      <c r="P883" s="20"/>
      <c r="Q883" s="20">
        <v>0</v>
      </c>
      <c r="R883" s="20">
        <v>18</v>
      </c>
      <c r="S883" s="20"/>
      <c r="T883" s="20"/>
      <c r="U883" s="20"/>
      <c r="V883" s="20"/>
    </row>
    <row r="884" spans="1:22" s="10" customFormat="1" ht="16.5" customHeight="1" x14ac:dyDescent="0.25">
      <c r="A884" s="12" t="s">
        <v>261</v>
      </c>
      <c r="B884" s="12" t="s">
        <v>281</v>
      </c>
      <c r="C884" s="12"/>
      <c r="D884" s="20"/>
      <c r="E884" s="20"/>
      <c r="F884" s="20"/>
      <c r="G884" s="20">
        <v>5000</v>
      </c>
      <c r="H884" s="20">
        <v>9330</v>
      </c>
      <c r="I884" s="20"/>
      <c r="J884" s="20"/>
      <c r="K884" s="20"/>
      <c r="L884" s="20">
        <v>323</v>
      </c>
      <c r="M884" s="20"/>
      <c r="N884" s="20"/>
      <c r="O884" s="20"/>
      <c r="P884" s="20"/>
      <c r="Q884" s="20">
        <v>0</v>
      </c>
      <c r="R884" s="20"/>
      <c r="S884" s="20"/>
      <c r="T884" s="20"/>
      <c r="U884" s="20"/>
      <c r="V884" s="20"/>
    </row>
    <row r="885" spans="1:22" s="10" customFormat="1" ht="16.5" customHeight="1" x14ac:dyDescent="0.25">
      <c r="A885" s="12" t="s">
        <v>261</v>
      </c>
      <c r="B885" s="12" t="s">
        <v>1361</v>
      </c>
      <c r="C885" s="12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>
        <v>4</v>
      </c>
      <c r="U885" s="20"/>
      <c r="V885" s="20"/>
    </row>
    <row r="886" spans="1:22" s="10" customFormat="1" ht="16.5" customHeight="1" x14ac:dyDescent="0.25">
      <c r="A886" s="12" t="s">
        <v>261</v>
      </c>
      <c r="B886" s="12" t="s">
        <v>282</v>
      </c>
      <c r="C886" s="12"/>
      <c r="D886" s="20">
        <v>22290</v>
      </c>
      <c r="E886" s="20">
        <v>17800</v>
      </c>
      <c r="F886" s="20">
        <v>20000</v>
      </c>
      <c r="G886" s="20">
        <v>20000</v>
      </c>
      <c r="H886" s="20">
        <v>6000</v>
      </c>
      <c r="I886" s="20">
        <v>7600</v>
      </c>
      <c r="J886" s="20">
        <v>20</v>
      </c>
      <c r="K886" s="20"/>
      <c r="L886" s="20"/>
      <c r="M886" s="20">
        <v>4600</v>
      </c>
      <c r="N886" s="20">
        <v>2000</v>
      </c>
      <c r="O886" s="20">
        <v>2000</v>
      </c>
      <c r="P886" s="20"/>
      <c r="Q886" s="20">
        <v>0</v>
      </c>
      <c r="R886" s="20">
        <v>11500</v>
      </c>
      <c r="S886" s="20">
        <v>14000</v>
      </c>
      <c r="T886" s="20">
        <v>4100</v>
      </c>
      <c r="U886" s="20">
        <v>42000</v>
      </c>
      <c r="V886" s="20">
        <v>7500</v>
      </c>
    </row>
    <row r="887" spans="1:22" s="10" customFormat="1" ht="16.5" customHeight="1" x14ac:dyDescent="0.25">
      <c r="A887" s="12" t="s">
        <v>261</v>
      </c>
      <c r="B887" s="12" t="s">
        <v>283</v>
      </c>
      <c r="C887" s="12"/>
      <c r="D887" s="20">
        <v>110</v>
      </c>
      <c r="E887" s="20">
        <v>125</v>
      </c>
      <c r="F887" s="20">
        <v>400</v>
      </c>
      <c r="G887" s="20"/>
      <c r="H887" s="20"/>
      <c r="I887" s="20"/>
      <c r="J887" s="20">
        <v>20</v>
      </c>
      <c r="K887" s="20"/>
      <c r="L887" s="20"/>
      <c r="M887" s="20"/>
      <c r="N887" s="20"/>
      <c r="O887" s="20"/>
      <c r="P887" s="20"/>
      <c r="Q887" s="20">
        <v>0</v>
      </c>
      <c r="R887" s="20"/>
      <c r="S887" s="20"/>
      <c r="T887" s="20"/>
      <c r="U887" s="20"/>
      <c r="V887" s="20"/>
    </row>
    <row r="888" spans="1:22" s="10" customFormat="1" ht="16.5" customHeight="1" x14ac:dyDescent="0.25">
      <c r="A888" s="12" t="s">
        <v>261</v>
      </c>
      <c r="B888" s="12" t="s">
        <v>284</v>
      </c>
      <c r="C888" s="12"/>
      <c r="D888" s="20">
        <v>81952</v>
      </c>
      <c r="E888" s="20">
        <v>93638</v>
      </c>
      <c r="F888" s="20">
        <v>105062</v>
      </c>
      <c r="G888" s="20">
        <v>115540</v>
      </c>
      <c r="H888" s="20">
        <v>70051</v>
      </c>
      <c r="I888" s="20">
        <v>33319</v>
      </c>
      <c r="J888" s="20">
        <v>300</v>
      </c>
      <c r="K888" s="20">
        <v>4000</v>
      </c>
      <c r="L888" s="20">
        <v>17780</v>
      </c>
      <c r="M888" s="20">
        <v>9704</v>
      </c>
      <c r="N888" s="20">
        <v>18468</v>
      </c>
      <c r="O888" s="20">
        <v>24880</v>
      </c>
      <c r="P888" s="20"/>
      <c r="Q888" s="20">
        <v>0</v>
      </c>
      <c r="R888" s="20">
        <v>32733</v>
      </c>
      <c r="S888" s="20">
        <v>43757</v>
      </c>
      <c r="T888" s="20">
        <v>31832</v>
      </c>
      <c r="U888" s="20">
        <v>29521</v>
      </c>
      <c r="V888" s="20">
        <v>26161</v>
      </c>
    </row>
    <row r="889" spans="1:22" s="10" customFormat="1" ht="16.5" customHeight="1" x14ac:dyDescent="0.25">
      <c r="A889" s="12" t="s">
        <v>261</v>
      </c>
      <c r="B889" s="12" t="s">
        <v>285</v>
      </c>
      <c r="C889" s="12"/>
      <c r="D889" s="20">
        <v>180</v>
      </c>
      <c r="E889" s="20"/>
      <c r="F889" s="20"/>
      <c r="G889" s="20"/>
      <c r="H889" s="20"/>
      <c r="I889" s="20"/>
      <c r="J889" s="20">
        <v>9640</v>
      </c>
      <c r="K889" s="20">
        <v>8000</v>
      </c>
      <c r="L889" s="20"/>
      <c r="M889" s="20"/>
      <c r="N889" s="20"/>
      <c r="O889" s="20"/>
      <c r="P889" s="20"/>
      <c r="Q889" s="20">
        <v>0</v>
      </c>
      <c r="R889" s="20"/>
      <c r="S889" s="20"/>
      <c r="T889" s="20"/>
      <c r="U889" s="20"/>
      <c r="V889" s="20"/>
    </row>
    <row r="890" spans="1:22" s="10" customFormat="1" ht="16.5" customHeight="1" x14ac:dyDescent="0.25">
      <c r="A890" s="12" t="s">
        <v>261</v>
      </c>
      <c r="B890" s="12" t="s">
        <v>367</v>
      </c>
      <c r="C890" s="12"/>
      <c r="D890" s="20">
        <v>50744</v>
      </c>
      <c r="E890" s="20">
        <v>33020</v>
      </c>
      <c r="F890" s="20">
        <v>51985</v>
      </c>
      <c r="G890" s="20">
        <v>89181</v>
      </c>
      <c r="H890" s="20">
        <v>49347</v>
      </c>
      <c r="I890" s="20">
        <v>33053</v>
      </c>
      <c r="J890" s="20"/>
      <c r="K890" s="20">
        <v>8380</v>
      </c>
      <c r="L890" s="20">
        <v>36044</v>
      </c>
      <c r="M890" s="20">
        <v>7775</v>
      </c>
      <c r="N890" s="20">
        <v>17580</v>
      </c>
      <c r="O890" s="20">
        <v>9500</v>
      </c>
      <c r="P890" s="20">
        <v>3457</v>
      </c>
      <c r="Q890" s="20">
        <v>0</v>
      </c>
      <c r="R890" s="20">
        <v>12850</v>
      </c>
      <c r="S890" s="20">
        <v>5500</v>
      </c>
      <c r="T890" s="20">
        <v>29835</v>
      </c>
      <c r="U890" s="20">
        <v>9300</v>
      </c>
      <c r="V890" s="20">
        <v>8000</v>
      </c>
    </row>
    <row r="891" spans="1:22" s="10" customFormat="1" ht="16.5" customHeight="1" x14ac:dyDescent="0.25">
      <c r="A891" s="12" t="s">
        <v>261</v>
      </c>
      <c r="B891" s="12" t="s">
        <v>286</v>
      </c>
      <c r="C891" s="12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>
        <v>905</v>
      </c>
      <c r="O891" s="20"/>
      <c r="P891" s="20"/>
      <c r="Q891" s="20">
        <v>0</v>
      </c>
      <c r="R891" s="20"/>
      <c r="S891" s="20"/>
      <c r="T891" s="20"/>
      <c r="U891" s="20"/>
      <c r="V891" s="20"/>
    </row>
    <row r="892" spans="1:22" s="10" customFormat="1" ht="16.5" customHeight="1" x14ac:dyDescent="0.25">
      <c r="A892" s="12" t="s">
        <v>261</v>
      </c>
      <c r="B892" s="56" t="s">
        <v>287</v>
      </c>
      <c r="C892" s="12"/>
      <c r="D892" s="20"/>
      <c r="E892" s="20">
        <v>24695</v>
      </c>
      <c r="F892" s="20">
        <v>15974</v>
      </c>
      <c r="G892" s="20">
        <v>12000</v>
      </c>
      <c r="H892" s="20">
        <v>10662</v>
      </c>
      <c r="I892" s="20"/>
      <c r="J892" s="20"/>
      <c r="K892" s="20"/>
      <c r="L892" s="20"/>
      <c r="M892" s="20"/>
      <c r="N892" s="20"/>
      <c r="O892" s="20"/>
      <c r="P892" s="20"/>
      <c r="Q892" s="20">
        <v>0</v>
      </c>
      <c r="R892" s="20"/>
      <c r="S892" s="20"/>
      <c r="T892" s="20"/>
      <c r="U892" s="20"/>
      <c r="V892" s="20"/>
    </row>
    <row r="893" spans="1:22" s="10" customFormat="1" ht="16.5" customHeight="1" x14ac:dyDescent="0.25">
      <c r="A893" s="12" t="s">
        <v>261</v>
      </c>
      <c r="B893" s="12" t="s">
        <v>288</v>
      </c>
      <c r="C893" s="12"/>
      <c r="D893" s="20"/>
      <c r="E893" s="20"/>
      <c r="F893" s="20"/>
      <c r="G893" s="20"/>
      <c r="H893" s="20"/>
      <c r="I893" s="20"/>
      <c r="J893" s="20"/>
      <c r="K893" s="20"/>
      <c r="L893" s="20"/>
      <c r="M893" s="20">
        <v>3000</v>
      </c>
      <c r="N893" s="20">
        <v>10000</v>
      </c>
      <c r="O893" s="20">
        <v>18900</v>
      </c>
      <c r="P893" s="20">
        <v>1500</v>
      </c>
      <c r="Q893" s="20">
        <v>524</v>
      </c>
      <c r="R893" s="20">
        <v>7650</v>
      </c>
      <c r="S893" s="20">
        <v>23700</v>
      </c>
      <c r="T893" s="20">
        <v>15000</v>
      </c>
      <c r="U893" s="20"/>
      <c r="V893" s="20">
        <v>8000</v>
      </c>
    </row>
    <row r="894" spans="1:22" s="10" customFormat="1" ht="16.5" customHeight="1" x14ac:dyDescent="0.25">
      <c r="A894" s="12" t="s">
        <v>261</v>
      </c>
      <c r="B894" s="12" t="s">
        <v>289</v>
      </c>
      <c r="C894" s="12"/>
      <c r="D894" s="20">
        <v>10130</v>
      </c>
      <c r="E894" s="20">
        <v>5174</v>
      </c>
      <c r="F894" s="20">
        <v>14185</v>
      </c>
      <c r="G894" s="20">
        <v>2500</v>
      </c>
      <c r="H894" s="20">
        <v>1200</v>
      </c>
      <c r="I894" s="20">
        <v>2000</v>
      </c>
      <c r="J894" s="20">
        <v>2000</v>
      </c>
      <c r="K894" s="20">
        <v>2500</v>
      </c>
      <c r="L894" s="20">
        <v>1300</v>
      </c>
      <c r="M894" s="20">
        <v>9500</v>
      </c>
      <c r="N894" s="20">
        <v>3680</v>
      </c>
      <c r="O894" s="20">
        <v>785</v>
      </c>
      <c r="P894" s="20"/>
      <c r="Q894" s="20">
        <v>2500</v>
      </c>
      <c r="R894" s="20">
        <v>5470</v>
      </c>
      <c r="S894" s="20">
        <v>9400</v>
      </c>
      <c r="T894" s="20">
        <v>4000</v>
      </c>
      <c r="U894" s="20">
        <v>4000</v>
      </c>
      <c r="V894" s="20">
        <v>4000</v>
      </c>
    </row>
    <row r="895" spans="1:22" s="10" customFormat="1" ht="16.5" customHeight="1" x14ac:dyDescent="0.25">
      <c r="A895" s="12" t="s">
        <v>261</v>
      </c>
      <c r="B895" s="12" t="s">
        <v>1618</v>
      </c>
      <c r="C895" s="12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>
        <v>200</v>
      </c>
      <c r="V895" s="20"/>
    </row>
    <row r="896" spans="1:22" s="10" customFormat="1" ht="16.5" customHeight="1" x14ac:dyDescent="0.25">
      <c r="A896" s="12" t="s">
        <v>261</v>
      </c>
      <c r="B896" s="12" t="s">
        <v>290</v>
      </c>
      <c r="C896" s="12"/>
      <c r="D896" s="20">
        <v>21200</v>
      </c>
      <c r="E896" s="20">
        <v>10600</v>
      </c>
      <c r="F896" s="20">
        <v>12150</v>
      </c>
      <c r="G896" s="20">
        <v>17750</v>
      </c>
      <c r="H896" s="20">
        <v>11900</v>
      </c>
      <c r="I896" s="20">
        <v>14400</v>
      </c>
      <c r="J896" s="20">
        <v>210</v>
      </c>
      <c r="K896" s="20">
        <v>10296</v>
      </c>
      <c r="L896" s="20">
        <v>11950</v>
      </c>
      <c r="M896" s="20">
        <v>5850</v>
      </c>
      <c r="N896" s="20">
        <v>9536</v>
      </c>
      <c r="O896" s="20">
        <v>1025</v>
      </c>
      <c r="P896" s="20">
        <v>6000</v>
      </c>
      <c r="Q896" s="20">
        <v>0</v>
      </c>
      <c r="R896" s="20">
        <v>30825</v>
      </c>
      <c r="S896" s="20">
        <v>52011</v>
      </c>
      <c r="T896" s="20">
        <v>6254</v>
      </c>
      <c r="U896" s="20">
        <v>14980</v>
      </c>
      <c r="V896" s="20">
        <v>9623</v>
      </c>
    </row>
    <row r="897" spans="1:22" s="10" customFormat="1" ht="16.5" customHeight="1" x14ac:dyDescent="0.25">
      <c r="A897" s="12" t="s">
        <v>261</v>
      </c>
      <c r="B897" s="12" t="s">
        <v>369</v>
      </c>
      <c r="C897" s="12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>
        <v>3555</v>
      </c>
      <c r="P897" s="20"/>
      <c r="Q897" s="20">
        <v>0</v>
      </c>
      <c r="R897" s="20">
        <v>280</v>
      </c>
      <c r="S897" s="20"/>
      <c r="T897" s="20"/>
      <c r="U897" s="20"/>
      <c r="V897" s="20">
        <v>10</v>
      </c>
    </row>
    <row r="898" spans="1:22" s="10" customFormat="1" ht="16.5" customHeight="1" x14ac:dyDescent="0.25">
      <c r="A898" s="12" t="s">
        <v>261</v>
      </c>
      <c r="B898" s="12" t="s">
        <v>1144</v>
      </c>
      <c r="C898" s="12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>
        <v>5000</v>
      </c>
      <c r="S898" s="20"/>
      <c r="T898" s="20"/>
      <c r="U898" s="20"/>
      <c r="V898" s="20"/>
    </row>
    <row r="899" spans="1:22" s="10" customFormat="1" ht="16.5" customHeight="1" x14ac:dyDescent="0.25">
      <c r="A899" s="12" t="s">
        <v>261</v>
      </c>
      <c r="B899" s="12" t="s">
        <v>370</v>
      </c>
      <c r="C899" s="12"/>
      <c r="D899" s="20">
        <v>1500</v>
      </c>
      <c r="E899" s="20">
        <v>2500</v>
      </c>
      <c r="F899" s="20">
        <v>10188</v>
      </c>
      <c r="G899" s="20">
        <v>2678</v>
      </c>
      <c r="H899" s="20">
        <v>4500</v>
      </c>
      <c r="I899" s="20"/>
      <c r="J899" s="20"/>
      <c r="K899" s="20"/>
      <c r="L899" s="20">
        <v>6000</v>
      </c>
      <c r="M899" s="20">
        <v>3000</v>
      </c>
      <c r="N899" s="20">
        <v>12679</v>
      </c>
      <c r="O899" s="20">
        <v>9200</v>
      </c>
      <c r="P899" s="20">
        <v>5000</v>
      </c>
      <c r="Q899" s="20">
        <v>265</v>
      </c>
      <c r="R899" s="20">
        <v>4500</v>
      </c>
      <c r="S899" s="20">
        <v>5900</v>
      </c>
      <c r="T899" s="20">
        <v>12400</v>
      </c>
      <c r="U899" s="20"/>
      <c r="V899" s="20"/>
    </row>
    <row r="900" spans="1:22" s="10" customFormat="1" ht="16.5" customHeight="1" x14ac:dyDescent="0.25">
      <c r="A900" s="12" t="s">
        <v>261</v>
      </c>
      <c r="B900" s="12" t="s">
        <v>1363</v>
      </c>
      <c r="C900" s="12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>
        <v>7</v>
      </c>
      <c r="U900" s="20"/>
      <c r="V900" s="20"/>
    </row>
    <row r="901" spans="1:22" s="10" customFormat="1" ht="16.5" customHeight="1" x14ac:dyDescent="0.25">
      <c r="A901" s="12" t="s">
        <v>261</v>
      </c>
      <c r="B901" s="12" t="s">
        <v>291</v>
      </c>
      <c r="C901" s="12"/>
      <c r="D901" s="20"/>
      <c r="E901" s="20"/>
      <c r="F901" s="20"/>
      <c r="G901" s="20"/>
      <c r="H901" s="20">
        <v>287</v>
      </c>
      <c r="I901" s="20"/>
      <c r="J901" s="20"/>
      <c r="K901" s="20">
        <v>2000</v>
      </c>
      <c r="L901" s="20">
        <v>2</v>
      </c>
      <c r="M901" s="20"/>
      <c r="N901" s="20"/>
      <c r="O901" s="20"/>
      <c r="P901" s="20"/>
      <c r="Q901" s="20">
        <v>0</v>
      </c>
      <c r="R901" s="20"/>
      <c r="S901" s="20"/>
      <c r="T901" s="20"/>
      <c r="U901" s="20"/>
      <c r="V901" s="20"/>
    </row>
    <row r="902" spans="1:22" s="10" customFormat="1" ht="16.5" customHeight="1" x14ac:dyDescent="0.25">
      <c r="A902" s="12" t="s">
        <v>261</v>
      </c>
      <c r="B902" s="12" t="s">
        <v>292</v>
      </c>
      <c r="C902" s="12"/>
      <c r="D902" s="20">
        <v>1300</v>
      </c>
      <c r="E902" s="20">
        <v>1450</v>
      </c>
      <c r="F902" s="20">
        <v>3300</v>
      </c>
      <c r="G902" s="20">
        <v>3000</v>
      </c>
      <c r="H902" s="20"/>
      <c r="I902" s="20">
        <v>8000</v>
      </c>
      <c r="J902" s="20"/>
      <c r="K902" s="20">
        <v>6000</v>
      </c>
      <c r="L902" s="20">
        <v>4003</v>
      </c>
      <c r="M902" s="20"/>
      <c r="N902" s="20"/>
      <c r="O902" s="20"/>
      <c r="P902" s="20"/>
      <c r="Q902" s="20">
        <v>0</v>
      </c>
      <c r="R902" s="20"/>
      <c r="S902" s="20"/>
      <c r="T902" s="20"/>
      <c r="U902" s="20">
        <v>231</v>
      </c>
      <c r="V902" s="20"/>
    </row>
    <row r="903" spans="1:22" s="10" customFormat="1" ht="16.5" customHeight="1" x14ac:dyDescent="0.25">
      <c r="A903" s="12" t="s">
        <v>261</v>
      </c>
      <c r="B903" s="12" t="s">
        <v>293</v>
      </c>
      <c r="C903" s="12"/>
      <c r="D903" s="20"/>
      <c r="E903" s="20"/>
      <c r="F903" s="20"/>
      <c r="G903" s="20">
        <v>1632</v>
      </c>
      <c r="H903" s="20">
        <v>12826</v>
      </c>
      <c r="I903" s="20">
        <v>5639</v>
      </c>
      <c r="J903" s="20">
        <v>8492</v>
      </c>
      <c r="K903" s="20">
        <v>8220</v>
      </c>
      <c r="L903" s="20">
        <v>55401</v>
      </c>
      <c r="M903" s="20">
        <v>8250</v>
      </c>
      <c r="N903" s="20">
        <v>1057</v>
      </c>
      <c r="O903" s="20">
        <v>23494</v>
      </c>
      <c r="P903" s="20">
        <v>13921</v>
      </c>
      <c r="Q903" s="20">
        <v>0</v>
      </c>
      <c r="R903" s="20">
        <v>15484</v>
      </c>
      <c r="S903" s="20">
        <v>19400</v>
      </c>
      <c r="T903" s="20">
        <v>31902</v>
      </c>
      <c r="U903" s="20"/>
      <c r="V903" s="20">
        <v>707</v>
      </c>
    </row>
    <row r="904" spans="1:22" s="10" customFormat="1" ht="16.5" customHeight="1" x14ac:dyDescent="0.25">
      <c r="A904" s="12" t="s">
        <v>261</v>
      </c>
      <c r="B904" s="12" t="s">
        <v>294</v>
      </c>
      <c r="C904" s="12"/>
      <c r="D904" s="20"/>
      <c r="E904" s="20"/>
      <c r="F904" s="20"/>
      <c r="G904" s="20"/>
      <c r="H904" s="20">
        <v>321</v>
      </c>
      <c r="I904" s="20"/>
      <c r="J904" s="20">
        <v>5996</v>
      </c>
      <c r="K904" s="20">
        <v>13776</v>
      </c>
      <c r="L904" s="20"/>
      <c r="M904" s="20"/>
      <c r="N904" s="20"/>
      <c r="O904" s="20"/>
      <c r="P904" s="20"/>
      <c r="Q904" s="20">
        <v>0</v>
      </c>
      <c r="R904" s="20"/>
      <c r="S904" s="20"/>
      <c r="T904" s="20"/>
      <c r="U904" s="20"/>
      <c r="V904" s="20"/>
    </row>
    <row r="905" spans="1:22" s="10" customFormat="1" ht="16.5" customHeight="1" x14ac:dyDescent="0.25">
      <c r="A905" s="12" t="s">
        <v>261</v>
      </c>
      <c r="B905" s="12" t="s">
        <v>636</v>
      </c>
      <c r="C905" s="12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>
        <v>3000</v>
      </c>
      <c r="S905" s="20"/>
      <c r="T905" s="20"/>
      <c r="U905" s="20"/>
      <c r="V905" s="20">
        <v>8951</v>
      </c>
    </row>
    <row r="906" spans="1:22" s="10" customFormat="1" ht="16.5" customHeight="1" x14ac:dyDescent="0.25">
      <c r="A906" s="12" t="s">
        <v>261</v>
      </c>
      <c r="B906" s="12" t="s">
        <v>295</v>
      </c>
      <c r="C906" s="12"/>
      <c r="D906" s="20">
        <v>15795</v>
      </c>
      <c r="E906" s="20">
        <v>13695</v>
      </c>
      <c r="F906" s="20"/>
      <c r="G906" s="20"/>
      <c r="H906" s="20"/>
      <c r="I906" s="20"/>
      <c r="J906" s="20">
        <v>4514</v>
      </c>
      <c r="K906" s="20"/>
      <c r="L906" s="20"/>
      <c r="M906" s="20"/>
      <c r="N906" s="20"/>
      <c r="O906" s="20"/>
      <c r="P906" s="20"/>
      <c r="Q906" s="20">
        <v>0</v>
      </c>
      <c r="R906" s="20"/>
      <c r="S906" s="20"/>
      <c r="T906" s="20"/>
      <c r="U906" s="20"/>
      <c r="V906" s="20"/>
    </row>
    <row r="907" spans="1:22" s="10" customFormat="1" ht="16.5" customHeight="1" x14ac:dyDescent="0.25">
      <c r="A907" s="12" t="s">
        <v>261</v>
      </c>
      <c r="B907" s="12" t="s">
        <v>297</v>
      </c>
      <c r="C907" s="12"/>
      <c r="D907" s="20">
        <v>4000</v>
      </c>
      <c r="E907" s="20">
        <v>4000</v>
      </c>
      <c r="F907" s="20"/>
      <c r="G907" s="20">
        <v>8000</v>
      </c>
      <c r="H907" s="20">
        <v>2000</v>
      </c>
      <c r="I907" s="20"/>
      <c r="J907" s="20"/>
      <c r="K907" s="20"/>
      <c r="L907" s="20"/>
      <c r="M907" s="20"/>
      <c r="N907" s="20"/>
      <c r="O907" s="20"/>
      <c r="P907" s="20"/>
      <c r="Q907" s="20">
        <v>0</v>
      </c>
      <c r="R907" s="20"/>
      <c r="S907" s="20">
        <v>7000</v>
      </c>
      <c r="T907" s="20">
        <v>4500</v>
      </c>
      <c r="U907" s="20"/>
      <c r="V907" s="20">
        <v>4000</v>
      </c>
    </row>
    <row r="908" spans="1:22" s="10" customFormat="1" ht="16.5" customHeight="1" x14ac:dyDescent="0.25">
      <c r="A908" s="12" t="s">
        <v>261</v>
      </c>
      <c r="B908" s="12" t="s">
        <v>296</v>
      </c>
      <c r="C908" s="12"/>
      <c r="D908" s="20">
        <v>16880</v>
      </c>
      <c r="E908" s="20"/>
      <c r="F908" s="20"/>
      <c r="G908" s="20">
        <v>24200</v>
      </c>
      <c r="H908" s="20">
        <v>37657</v>
      </c>
      <c r="I908" s="20">
        <v>14018</v>
      </c>
      <c r="J908" s="20"/>
      <c r="K908" s="20">
        <v>6000</v>
      </c>
      <c r="L908" s="20"/>
      <c r="M908" s="20">
        <v>10800</v>
      </c>
      <c r="N908" s="20">
        <v>34167</v>
      </c>
      <c r="O908" s="20">
        <v>25300</v>
      </c>
      <c r="P908" s="20">
        <v>3060</v>
      </c>
      <c r="Q908" s="20">
        <v>2500</v>
      </c>
      <c r="R908" s="20">
        <v>8055</v>
      </c>
      <c r="S908" s="20">
        <v>9750</v>
      </c>
      <c r="T908" s="20">
        <v>4500</v>
      </c>
      <c r="U908" s="20">
        <v>1000</v>
      </c>
      <c r="V908" s="20">
        <v>5000</v>
      </c>
    </row>
    <row r="909" spans="1:22" s="10" customFormat="1" ht="16.5" customHeight="1" x14ac:dyDescent="0.25">
      <c r="A909" s="12" t="s">
        <v>261</v>
      </c>
      <c r="B909" s="12" t="s">
        <v>2242</v>
      </c>
      <c r="C909" s="12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>
        <v>65</v>
      </c>
      <c r="S909" s="20"/>
      <c r="T909" s="20"/>
      <c r="U909" s="20"/>
      <c r="V909" s="20"/>
    </row>
    <row r="910" spans="1:22" s="10" customFormat="1" ht="16.5" customHeight="1" x14ac:dyDescent="0.25">
      <c r="A910" s="12" t="s">
        <v>261</v>
      </c>
      <c r="B910" s="12" t="s">
        <v>298</v>
      </c>
      <c r="C910" s="12"/>
      <c r="D910" s="20">
        <v>27024</v>
      </c>
      <c r="E910" s="20">
        <v>18280</v>
      </c>
      <c r="F910" s="20">
        <v>11975</v>
      </c>
      <c r="G910" s="20">
        <v>51506</v>
      </c>
      <c r="H910" s="20">
        <v>14476</v>
      </c>
      <c r="I910" s="20">
        <v>33682</v>
      </c>
      <c r="J910" s="20">
        <v>58625</v>
      </c>
      <c r="K910" s="20">
        <v>160887</v>
      </c>
      <c r="L910" s="20">
        <v>65627</v>
      </c>
      <c r="M910" s="20">
        <v>17595</v>
      </c>
      <c r="N910" s="20">
        <v>17001</v>
      </c>
      <c r="O910" s="20">
        <v>20254</v>
      </c>
      <c r="P910" s="20">
        <v>11562</v>
      </c>
      <c r="Q910" s="20">
        <v>11000</v>
      </c>
      <c r="R910" s="20">
        <v>22729</v>
      </c>
      <c r="S910" s="20">
        <v>42850</v>
      </c>
      <c r="T910" s="20">
        <v>47217</v>
      </c>
      <c r="U910" s="20">
        <v>16800</v>
      </c>
      <c r="V910" s="20">
        <v>32000</v>
      </c>
    </row>
    <row r="911" spans="1:22" s="10" customFormat="1" ht="16.5" customHeight="1" x14ac:dyDescent="0.25">
      <c r="A911" s="12" t="s">
        <v>261</v>
      </c>
      <c r="B911" s="12" t="s">
        <v>299</v>
      </c>
      <c r="C911" s="12"/>
      <c r="D911" s="20"/>
      <c r="E911" s="20"/>
      <c r="F911" s="20">
        <v>7274</v>
      </c>
      <c r="G911" s="20">
        <v>1043</v>
      </c>
      <c r="H911" s="20">
        <v>9077</v>
      </c>
      <c r="I911" s="20"/>
      <c r="J911" s="20"/>
      <c r="K911" s="20"/>
      <c r="L911" s="20"/>
      <c r="M911" s="20"/>
      <c r="N911" s="20"/>
      <c r="O911" s="20"/>
      <c r="P911" s="20"/>
      <c r="Q911" s="20">
        <v>0</v>
      </c>
      <c r="R911" s="20"/>
      <c r="S911" s="20"/>
      <c r="T911" s="20"/>
      <c r="U911" s="20"/>
      <c r="V911" s="20"/>
    </row>
    <row r="912" spans="1:22" s="10" customFormat="1" ht="16.5" customHeight="1" x14ac:dyDescent="0.25">
      <c r="A912" s="12" t="s">
        <v>261</v>
      </c>
      <c r="B912" s="12" t="s">
        <v>300</v>
      </c>
      <c r="C912" s="12"/>
      <c r="D912" s="20">
        <v>28059</v>
      </c>
      <c r="E912" s="20">
        <v>7000</v>
      </c>
      <c r="F912" s="20">
        <v>26400</v>
      </c>
      <c r="G912" s="20">
        <v>57585</v>
      </c>
      <c r="H912" s="20">
        <v>42297</v>
      </c>
      <c r="I912" s="20">
        <v>41102</v>
      </c>
      <c r="J912" s="20"/>
      <c r="K912" s="20">
        <v>3630</v>
      </c>
      <c r="L912" s="20">
        <v>56260</v>
      </c>
      <c r="M912" s="20">
        <v>8826</v>
      </c>
      <c r="N912" s="20">
        <v>23210</v>
      </c>
      <c r="O912" s="20">
        <v>22400</v>
      </c>
      <c r="P912" s="20">
        <v>15911</v>
      </c>
      <c r="Q912" s="20">
        <v>7200</v>
      </c>
      <c r="R912" s="20">
        <v>5500</v>
      </c>
      <c r="S912" s="20">
        <v>8000</v>
      </c>
      <c r="T912" s="20">
        <v>2665</v>
      </c>
      <c r="U912" s="20">
        <v>3500</v>
      </c>
      <c r="V912" s="20">
        <v>4500</v>
      </c>
    </row>
    <row r="913" spans="1:22" s="10" customFormat="1" ht="16.5" customHeight="1" x14ac:dyDescent="0.25">
      <c r="A913" s="12" t="s">
        <v>261</v>
      </c>
      <c r="B913" s="12" t="s">
        <v>371</v>
      </c>
      <c r="C913" s="12"/>
      <c r="D913" s="20">
        <v>21135</v>
      </c>
      <c r="E913" s="20">
        <v>18750</v>
      </c>
      <c r="F913" s="20">
        <v>10050</v>
      </c>
      <c r="G913" s="20">
        <v>12200</v>
      </c>
      <c r="H913" s="20">
        <v>15000</v>
      </c>
      <c r="I913" s="20">
        <v>3800</v>
      </c>
      <c r="J913" s="20">
        <v>57400</v>
      </c>
      <c r="K913" s="20">
        <v>6300</v>
      </c>
      <c r="L913" s="20">
        <v>3000</v>
      </c>
      <c r="M913" s="20">
        <v>13000</v>
      </c>
      <c r="N913" s="20">
        <v>19731</v>
      </c>
      <c r="O913" s="20">
        <v>19480</v>
      </c>
      <c r="P913" s="20">
        <v>9339</v>
      </c>
      <c r="Q913" s="20">
        <v>28050</v>
      </c>
      <c r="R913" s="20">
        <v>31500</v>
      </c>
      <c r="S913" s="20">
        <v>16300</v>
      </c>
      <c r="T913" s="20">
        <v>27050</v>
      </c>
      <c r="U913" s="20">
        <v>47841</v>
      </c>
      <c r="V913" s="20">
        <v>40917</v>
      </c>
    </row>
    <row r="914" spans="1:22" s="10" customFormat="1" ht="16.5" customHeight="1" x14ac:dyDescent="0.25">
      <c r="A914" s="12" t="s">
        <v>261</v>
      </c>
      <c r="B914" s="12" t="s">
        <v>301</v>
      </c>
      <c r="C914" s="12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>
        <v>259</v>
      </c>
      <c r="O914" s="20"/>
      <c r="P914" s="20"/>
      <c r="Q914" s="20">
        <v>0</v>
      </c>
      <c r="R914" s="20"/>
      <c r="S914" s="20"/>
      <c r="T914" s="20"/>
      <c r="U914" s="20"/>
      <c r="V914" s="20"/>
    </row>
    <row r="915" spans="1:22" s="10" customFormat="1" ht="16.5" customHeight="1" x14ac:dyDescent="0.25">
      <c r="A915" s="12" t="s">
        <v>261</v>
      </c>
      <c r="B915" s="12" t="s">
        <v>302</v>
      </c>
      <c r="C915" s="12"/>
      <c r="D915" s="20">
        <v>23650</v>
      </c>
      <c r="E915" s="20">
        <v>250</v>
      </c>
      <c r="F915" s="20"/>
      <c r="G915" s="20">
        <v>16062</v>
      </c>
      <c r="H915" s="20">
        <v>6000</v>
      </c>
      <c r="I915" s="20">
        <v>2674</v>
      </c>
      <c r="J915" s="20"/>
      <c r="K915" s="20">
        <v>80</v>
      </c>
      <c r="L915" s="20"/>
      <c r="M915" s="20"/>
      <c r="N915" s="20"/>
      <c r="O915" s="20"/>
      <c r="P915" s="20">
        <v>4981</v>
      </c>
      <c r="Q915" s="20">
        <v>0</v>
      </c>
      <c r="R915" s="20">
        <v>3900</v>
      </c>
      <c r="S915" s="20">
        <v>1300</v>
      </c>
      <c r="T915" s="20">
        <v>15014</v>
      </c>
      <c r="U915" s="20"/>
      <c r="V915" s="20">
        <v>2611</v>
      </c>
    </row>
    <row r="916" spans="1:22" s="10" customFormat="1" ht="16.5" customHeight="1" x14ac:dyDescent="0.25">
      <c r="A916" s="12" t="s">
        <v>261</v>
      </c>
      <c r="B916" s="12" t="s">
        <v>375</v>
      </c>
      <c r="C916" s="12"/>
      <c r="D916" s="20">
        <v>88630</v>
      </c>
      <c r="E916" s="20">
        <v>63068</v>
      </c>
      <c r="F916" s="20">
        <v>114677</v>
      </c>
      <c r="G916" s="20">
        <v>172761</v>
      </c>
      <c r="H916" s="20">
        <v>102999</v>
      </c>
      <c r="I916" s="20">
        <v>64976</v>
      </c>
      <c r="J916" s="20">
        <v>1674</v>
      </c>
      <c r="K916" s="20">
        <v>69906</v>
      </c>
      <c r="L916" s="20">
        <v>46859</v>
      </c>
      <c r="M916" s="20">
        <v>31373</v>
      </c>
      <c r="N916" s="20">
        <v>46000</v>
      </c>
      <c r="O916" s="20">
        <v>41365</v>
      </c>
      <c r="P916" s="20">
        <v>20476</v>
      </c>
      <c r="Q916" s="20">
        <v>2551</v>
      </c>
      <c r="R916" s="20">
        <v>38937</v>
      </c>
      <c r="S916" s="20">
        <v>45901</v>
      </c>
      <c r="T916" s="20">
        <v>65981</v>
      </c>
      <c r="U916" s="20">
        <v>15490</v>
      </c>
      <c r="V916" s="20">
        <v>42473</v>
      </c>
    </row>
    <row r="917" spans="1:22" s="10" customFormat="1" ht="16.5" customHeight="1" x14ac:dyDescent="0.25">
      <c r="A917" s="12" t="s">
        <v>261</v>
      </c>
      <c r="B917" s="56" t="s">
        <v>303</v>
      </c>
      <c r="C917" s="12"/>
      <c r="D917" s="20">
        <v>10200</v>
      </c>
      <c r="E917" s="20"/>
      <c r="F917" s="20"/>
      <c r="G917" s="20"/>
      <c r="H917" s="20"/>
      <c r="I917" s="20">
        <v>58480</v>
      </c>
      <c r="J917" s="20">
        <v>67916</v>
      </c>
      <c r="K917" s="20">
        <v>84009</v>
      </c>
      <c r="L917" s="20"/>
      <c r="M917" s="20"/>
      <c r="N917" s="20"/>
      <c r="O917" s="20"/>
      <c r="P917" s="20"/>
      <c r="Q917" s="20">
        <v>0</v>
      </c>
      <c r="R917" s="20"/>
      <c r="S917" s="20"/>
      <c r="T917" s="20"/>
      <c r="U917" s="20"/>
      <c r="V917" s="20"/>
    </row>
    <row r="918" spans="1:22" s="10" customFormat="1" ht="16.5" customHeight="1" x14ac:dyDescent="0.25">
      <c r="A918" s="12" t="s">
        <v>261</v>
      </c>
      <c r="B918" s="12" t="s">
        <v>304</v>
      </c>
      <c r="C918" s="12"/>
      <c r="D918" s="20"/>
      <c r="E918" s="20"/>
      <c r="F918" s="20"/>
      <c r="G918" s="20"/>
      <c r="H918" s="20"/>
      <c r="I918" s="20"/>
      <c r="J918" s="20"/>
      <c r="K918" s="20"/>
      <c r="L918" s="20"/>
      <c r="M918" s="20">
        <v>407</v>
      </c>
      <c r="N918" s="20">
        <v>2800</v>
      </c>
      <c r="O918" s="20"/>
      <c r="P918" s="20"/>
      <c r="Q918" s="20">
        <v>0</v>
      </c>
      <c r="R918" s="20"/>
      <c r="S918" s="20"/>
      <c r="T918" s="20"/>
      <c r="U918" s="20"/>
      <c r="V918" s="20"/>
    </row>
    <row r="919" spans="1:22" s="10" customFormat="1" ht="16.5" customHeight="1" x14ac:dyDescent="0.25">
      <c r="A919" s="12" t="s">
        <v>261</v>
      </c>
      <c r="B919" s="12" t="s">
        <v>305</v>
      </c>
      <c r="C919" s="12"/>
      <c r="D919" s="20">
        <v>7038</v>
      </c>
      <c r="E919" s="20">
        <v>4190</v>
      </c>
      <c r="F919" s="20">
        <v>242</v>
      </c>
      <c r="G919" s="20"/>
      <c r="H919" s="20">
        <v>24917</v>
      </c>
      <c r="I919" s="20">
        <v>6047</v>
      </c>
      <c r="J919" s="20">
        <v>6047</v>
      </c>
      <c r="K919" s="20"/>
      <c r="L919" s="20"/>
      <c r="M919" s="20"/>
      <c r="N919" s="20">
        <v>1980</v>
      </c>
      <c r="O919" s="20"/>
      <c r="P919" s="20">
        <v>1534</v>
      </c>
      <c r="Q919" s="20">
        <v>0</v>
      </c>
      <c r="R919" s="20">
        <v>6782</v>
      </c>
      <c r="S919" s="20"/>
      <c r="T919" s="20">
        <v>2946</v>
      </c>
      <c r="U919" s="20">
        <v>3862</v>
      </c>
      <c r="V919" s="20">
        <v>3746</v>
      </c>
    </row>
    <row r="920" spans="1:22" s="10" customFormat="1" ht="16.5" customHeight="1" x14ac:dyDescent="0.25">
      <c r="A920" s="12" t="s">
        <v>261</v>
      </c>
      <c r="B920" s="12" t="s">
        <v>306</v>
      </c>
      <c r="C920" s="12"/>
      <c r="D920" s="20"/>
      <c r="E920" s="20"/>
      <c r="F920" s="20">
        <v>3000</v>
      </c>
      <c r="G920" s="20">
        <v>3500</v>
      </c>
      <c r="H920" s="20">
        <v>2000</v>
      </c>
      <c r="I920" s="20"/>
      <c r="J920" s="20"/>
      <c r="K920" s="20"/>
      <c r="L920" s="20"/>
      <c r="M920" s="20"/>
      <c r="N920" s="20"/>
      <c r="O920" s="20"/>
      <c r="P920" s="20"/>
      <c r="Q920" s="20">
        <v>0</v>
      </c>
      <c r="R920" s="20"/>
      <c r="S920" s="20">
        <v>6982</v>
      </c>
      <c r="T920" s="20"/>
      <c r="U920" s="20"/>
      <c r="V920" s="20"/>
    </row>
    <row r="921" spans="1:22" s="10" customFormat="1" ht="16.5" customHeight="1" x14ac:dyDescent="0.25">
      <c r="A921" s="12" t="s">
        <v>261</v>
      </c>
      <c r="B921" s="12" t="s">
        <v>307</v>
      </c>
      <c r="C921" s="12"/>
      <c r="D921" s="20">
        <v>7074</v>
      </c>
      <c r="E921" s="20">
        <v>2600</v>
      </c>
      <c r="F921" s="20">
        <v>5100</v>
      </c>
      <c r="G921" s="20">
        <v>2800</v>
      </c>
      <c r="H921" s="20">
        <v>600</v>
      </c>
      <c r="I921" s="20"/>
      <c r="J921" s="20"/>
      <c r="K921" s="20"/>
      <c r="L921" s="20">
        <v>5400</v>
      </c>
      <c r="M921" s="20">
        <v>2700</v>
      </c>
      <c r="N921" s="20">
        <v>1200</v>
      </c>
      <c r="O921" s="20"/>
      <c r="P921" s="20"/>
      <c r="Q921" s="20">
        <v>0</v>
      </c>
      <c r="R921" s="20"/>
      <c r="S921" s="20"/>
      <c r="T921" s="20"/>
      <c r="U921" s="20"/>
      <c r="V921" s="20"/>
    </row>
    <row r="922" spans="1:22" s="10" customFormat="1" ht="16.5" customHeight="1" x14ac:dyDescent="0.25">
      <c r="A922" s="12" t="s">
        <v>261</v>
      </c>
      <c r="B922" s="12" t="s">
        <v>308</v>
      </c>
      <c r="C922" s="12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>
        <v>4000</v>
      </c>
      <c r="O922" s="20"/>
      <c r="P922" s="20"/>
      <c r="Q922" s="20">
        <v>0</v>
      </c>
      <c r="R922" s="20"/>
      <c r="S922" s="20"/>
      <c r="T922" s="20"/>
      <c r="U922" s="20"/>
      <c r="V922" s="20"/>
    </row>
    <row r="923" spans="1:22" s="10" customFormat="1" ht="16.5" customHeight="1" x14ac:dyDescent="0.25">
      <c r="A923" s="12" t="s">
        <v>261</v>
      </c>
      <c r="B923" s="12" t="s">
        <v>2254</v>
      </c>
      <c r="C923" s="12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>
        <v>94</v>
      </c>
    </row>
    <row r="924" spans="1:22" s="10" customFormat="1" ht="16.5" customHeight="1" x14ac:dyDescent="0.25">
      <c r="A924" s="12" t="s">
        <v>261</v>
      </c>
      <c r="B924" s="12" t="s">
        <v>1145</v>
      </c>
      <c r="C924" s="12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>
        <v>13000</v>
      </c>
      <c r="S924" s="20">
        <v>12000</v>
      </c>
      <c r="T924" s="20"/>
      <c r="U924" s="20"/>
      <c r="V924" s="20"/>
    </row>
    <row r="925" spans="1:22" s="10" customFormat="1" ht="16.5" customHeight="1" x14ac:dyDescent="0.25">
      <c r="A925" s="12" t="s">
        <v>261</v>
      </c>
      <c r="B925" s="12" t="s">
        <v>1146</v>
      </c>
      <c r="C925" s="12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>
        <v>15750</v>
      </c>
      <c r="S925" s="20">
        <v>7500</v>
      </c>
      <c r="T925" s="20"/>
      <c r="U925" s="20"/>
      <c r="V925" s="20"/>
    </row>
    <row r="926" spans="1:22" s="10" customFormat="1" ht="16.5" customHeight="1" x14ac:dyDescent="0.25">
      <c r="A926" s="12" t="s">
        <v>261</v>
      </c>
      <c r="B926" s="12" t="s">
        <v>1147</v>
      </c>
      <c r="C926" s="12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>
        <v>28000</v>
      </c>
      <c r="S926" s="20">
        <v>7000</v>
      </c>
      <c r="T926" s="20"/>
      <c r="U926" s="20"/>
      <c r="V926" s="20"/>
    </row>
    <row r="927" spans="1:22" s="10" customFormat="1" ht="16.5" customHeight="1" x14ac:dyDescent="0.25">
      <c r="A927" s="12" t="s">
        <v>261</v>
      </c>
      <c r="B927" s="12" t="s">
        <v>1566</v>
      </c>
      <c r="C927" s="12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>
        <v>4600</v>
      </c>
      <c r="T927" s="20"/>
      <c r="U927" s="20">
        <v>2000</v>
      </c>
      <c r="V927" s="20">
        <v>6228</v>
      </c>
    </row>
    <row r="928" spans="1:22" s="10" customFormat="1" ht="16.5" customHeight="1" x14ac:dyDescent="0.25">
      <c r="A928" s="12" t="s">
        <v>261</v>
      </c>
      <c r="B928" s="12" t="s">
        <v>309</v>
      </c>
      <c r="C928" s="12"/>
      <c r="D928" s="20"/>
      <c r="E928" s="20"/>
      <c r="F928" s="20"/>
      <c r="G928" s="20"/>
      <c r="H928" s="20"/>
      <c r="I928" s="20">
        <v>2220</v>
      </c>
      <c r="J928" s="20"/>
      <c r="K928" s="20"/>
      <c r="L928" s="20">
        <v>2287</v>
      </c>
      <c r="M928" s="20">
        <v>4900</v>
      </c>
      <c r="N928" s="20">
        <v>3400</v>
      </c>
      <c r="O928" s="20"/>
      <c r="P928" s="20"/>
      <c r="Q928" s="20">
        <v>0</v>
      </c>
      <c r="R928" s="20"/>
      <c r="S928" s="20"/>
      <c r="T928" s="20"/>
      <c r="U928" s="20"/>
      <c r="V928" s="20"/>
    </row>
    <row r="929" spans="1:22" s="10" customFormat="1" ht="16.5" customHeight="1" x14ac:dyDescent="0.25">
      <c r="A929" s="12" t="s">
        <v>261</v>
      </c>
      <c r="B929" s="12" t="s">
        <v>310</v>
      </c>
      <c r="C929" s="12"/>
      <c r="D929" s="20">
        <v>9245</v>
      </c>
      <c r="E929" s="20">
        <v>21755</v>
      </c>
      <c r="F929" s="20">
        <v>29228</v>
      </c>
      <c r="G929" s="20">
        <v>12428</v>
      </c>
      <c r="H929" s="20">
        <v>15655</v>
      </c>
      <c r="I929" s="20">
        <v>15915</v>
      </c>
      <c r="J929" s="20">
        <v>2220</v>
      </c>
      <c r="K929" s="20">
        <v>300</v>
      </c>
      <c r="L929" s="20">
        <v>4253</v>
      </c>
      <c r="M929" s="20">
        <v>300</v>
      </c>
      <c r="N929" s="20">
        <v>14844</v>
      </c>
      <c r="O929" s="20">
        <v>12820</v>
      </c>
      <c r="P929" s="20"/>
      <c r="Q929" s="20">
        <v>0</v>
      </c>
      <c r="R929" s="20">
        <v>25950</v>
      </c>
      <c r="S929" s="20">
        <v>19050</v>
      </c>
      <c r="T929" s="20">
        <v>20550</v>
      </c>
      <c r="U929" s="20">
        <v>6320</v>
      </c>
      <c r="V929" s="20">
        <v>7723</v>
      </c>
    </row>
    <row r="930" spans="1:22" s="10" customFormat="1" ht="16.5" customHeight="1" x14ac:dyDescent="0.25">
      <c r="A930" s="12" t="s">
        <v>261</v>
      </c>
      <c r="B930" s="12" t="s">
        <v>10</v>
      </c>
      <c r="C930" s="12"/>
      <c r="D930" s="20">
        <v>87223</v>
      </c>
      <c r="E930" s="20">
        <v>15035</v>
      </c>
      <c r="F930" s="20">
        <v>18933</v>
      </c>
      <c r="G930" s="20">
        <v>2462</v>
      </c>
      <c r="H930" s="20">
        <v>16454</v>
      </c>
      <c r="I930" s="20">
        <v>24336</v>
      </c>
      <c r="J930" s="20">
        <v>117445</v>
      </c>
      <c r="K930" s="20">
        <v>10126</v>
      </c>
      <c r="L930" s="20">
        <v>167344</v>
      </c>
      <c r="M930" s="20">
        <v>2026</v>
      </c>
      <c r="N930" s="20">
        <v>5605</v>
      </c>
      <c r="O930" s="20">
        <v>19154</v>
      </c>
      <c r="P930" s="20">
        <v>31</v>
      </c>
      <c r="Q930" s="20">
        <v>10669</v>
      </c>
      <c r="R930" s="20">
        <v>6753</v>
      </c>
      <c r="S930" s="20">
        <v>570</v>
      </c>
      <c r="T930" s="20">
        <v>150</v>
      </c>
      <c r="U930" s="20">
        <v>405</v>
      </c>
      <c r="V930" s="20">
        <v>1701</v>
      </c>
    </row>
    <row r="931" spans="1:22" s="10" customFormat="1" ht="16.5" customHeight="1" x14ac:dyDescent="0.25">
      <c r="A931" s="12" t="s">
        <v>261</v>
      </c>
      <c r="B931" s="12" t="s">
        <v>1148</v>
      </c>
      <c r="C931" s="12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>
        <v>300</v>
      </c>
      <c r="S931" s="20">
        <v>31825</v>
      </c>
      <c r="T931" s="20"/>
      <c r="U931" s="20"/>
      <c r="V931" s="20"/>
    </row>
    <row r="932" spans="1:22" s="10" customFormat="1" ht="16.5" customHeight="1" x14ac:dyDescent="0.25">
      <c r="A932" s="12" t="s">
        <v>261</v>
      </c>
      <c r="B932" s="12" t="s">
        <v>1149</v>
      </c>
      <c r="C932" s="12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>
        <v>10</v>
      </c>
      <c r="S932" s="20"/>
      <c r="T932" s="20"/>
      <c r="U932" s="20"/>
      <c r="V932" s="20"/>
    </row>
    <row r="933" spans="1:22" s="10" customFormat="1" ht="16.5" customHeight="1" x14ac:dyDescent="0.25">
      <c r="A933" s="12" t="s">
        <v>261</v>
      </c>
      <c r="B933" s="12" t="s">
        <v>1365</v>
      </c>
      <c r="C933" s="12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</row>
    <row r="934" spans="1:22" s="10" customFormat="1" ht="16.5" customHeight="1" x14ac:dyDescent="0.25">
      <c r="A934" s="12" t="s">
        <v>261</v>
      </c>
      <c r="B934" s="12" t="s">
        <v>1366</v>
      </c>
      <c r="C934" s="12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</row>
    <row r="935" spans="1:22" s="10" customFormat="1" ht="16.5" customHeight="1" x14ac:dyDescent="0.25">
      <c r="A935" s="12" t="s">
        <v>261</v>
      </c>
      <c r="B935" s="12" t="s">
        <v>1367</v>
      </c>
      <c r="C935" s="12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</row>
    <row r="936" spans="1:22" s="10" customFormat="1" ht="16.5" customHeight="1" x14ac:dyDescent="0.25">
      <c r="A936" s="12" t="s">
        <v>261</v>
      </c>
      <c r="B936" s="12" t="s">
        <v>1311</v>
      </c>
      <c r="C936" s="12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>
        <v>5</v>
      </c>
    </row>
    <row r="937" spans="1:22" s="10" customFormat="1" ht="16.5" customHeight="1" x14ac:dyDescent="0.25">
      <c r="A937" s="12" t="s">
        <v>261</v>
      </c>
      <c r="B937" s="12" t="s">
        <v>1368</v>
      </c>
      <c r="C937" s="12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>
        <v>450</v>
      </c>
      <c r="U937" s="20"/>
      <c r="V937" s="20"/>
    </row>
    <row r="938" spans="1:22" s="10" customFormat="1" ht="16.5" customHeight="1" x14ac:dyDescent="0.25">
      <c r="A938" s="12" t="s">
        <v>261</v>
      </c>
      <c r="B938" s="12" t="s">
        <v>1943</v>
      </c>
      <c r="C938" s="12"/>
      <c r="D938" s="20">
        <v>52028</v>
      </c>
      <c r="E938" s="20">
        <v>39800</v>
      </c>
      <c r="F938" s="20">
        <v>32210</v>
      </c>
      <c r="G938" s="20">
        <v>73704</v>
      </c>
      <c r="H938" s="20">
        <v>53971</v>
      </c>
      <c r="I938" s="20">
        <v>41762</v>
      </c>
      <c r="J938" s="20">
        <v>320</v>
      </c>
      <c r="K938" s="20">
        <v>12400</v>
      </c>
      <c r="L938" s="20">
        <v>25016</v>
      </c>
      <c r="M938" s="20">
        <v>12850</v>
      </c>
      <c r="N938" s="20">
        <v>24650</v>
      </c>
      <c r="O938" s="20">
        <v>12700</v>
      </c>
      <c r="P938" s="20">
        <v>1500</v>
      </c>
      <c r="Q938" s="20">
        <v>0</v>
      </c>
      <c r="R938" s="20">
        <v>16514</v>
      </c>
      <c r="S938" s="20"/>
      <c r="T938" s="20">
        <v>17550</v>
      </c>
      <c r="U938" s="20">
        <v>17546</v>
      </c>
      <c r="V938" s="20">
        <v>25704</v>
      </c>
    </row>
    <row r="939" spans="1:22" s="10" customFormat="1" ht="16.5" customHeight="1" x14ac:dyDescent="0.25">
      <c r="A939" s="12" t="s">
        <v>261</v>
      </c>
      <c r="B939" s="12" t="s">
        <v>1746</v>
      </c>
      <c r="C939" s="12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>
        <v>5</v>
      </c>
      <c r="O939" s="20"/>
      <c r="P939" s="20"/>
      <c r="Q939" s="20">
        <v>0</v>
      </c>
      <c r="R939" s="20"/>
      <c r="S939" s="20"/>
      <c r="T939" s="20"/>
      <c r="U939" s="20"/>
      <c r="V939" s="20"/>
    </row>
    <row r="940" spans="1:22" s="10" customFormat="1" ht="16.5" customHeight="1" x14ac:dyDescent="0.25">
      <c r="A940" s="12" t="s">
        <v>261</v>
      </c>
      <c r="B940" s="12" t="s">
        <v>311</v>
      </c>
      <c r="C940" s="12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>
        <v>9</v>
      </c>
      <c r="O940" s="20"/>
      <c r="P940" s="20"/>
      <c r="Q940" s="20">
        <v>0</v>
      </c>
      <c r="R940" s="20"/>
      <c r="S940" s="20"/>
      <c r="T940" s="20"/>
      <c r="U940" s="20"/>
      <c r="V940" s="20"/>
    </row>
    <row r="941" spans="1:22" s="10" customFormat="1" ht="16.5" customHeight="1" x14ac:dyDescent="0.25">
      <c r="A941" s="12" t="s">
        <v>261</v>
      </c>
      <c r="B941" s="12" t="s">
        <v>539</v>
      </c>
      <c r="C941" s="12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>
        <v>5324</v>
      </c>
      <c r="S941" s="20">
        <v>5300</v>
      </c>
      <c r="T941" s="20">
        <v>100</v>
      </c>
      <c r="U941" s="20">
        <v>6073</v>
      </c>
      <c r="V941" s="20">
        <v>7955</v>
      </c>
    </row>
    <row r="942" spans="1:22" s="10" customFormat="1" ht="16.5" customHeight="1" x14ac:dyDescent="0.25">
      <c r="A942" s="12" t="s">
        <v>261</v>
      </c>
      <c r="B942" s="12" t="s">
        <v>1747</v>
      </c>
      <c r="C942" s="12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>
        <v>7</v>
      </c>
      <c r="O942" s="20"/>
      <c r="P942" s="20"/>
      <c r="Q942" s="20">
        <v>0</v>
      </c>
      <c r="R942" s="20"/>
      <c r="S942" s="20"/>
      <c r="T942" s="20"/>
      <c r="U942" s="20"/>
      <c r="V942" s="20"/>
    </row>
    <row r="943" spans="1:22" s="10" customFormat="1" ht="16.5" customHeight="1" x14ac:dyDescent="0.25">
      <c r="A943" s="12" t="s">
        <v>261</v>
      </c>
      <c r="B943" s="12" t="s">
        <v>313</v>
      </c>
      <c r="C943" s="12"/>
      <c r="D943" s="20"/>
      <c r="E943" s="20"/>
      <c r="F943" s="20"/>
      <c r="G943" s="20"/>
      <c r="H943" s="20"/>
      <c r="I943" s="20"/>
      <c r="J943" s="20"/>
      <c r="K943" s="20"/>
      <c r="L943" s="20">
        <v>2</v>
      </c>
      <c r="M943" s="20"/>
      <c r="N943" s="20">
        <v>10</v>
      </c>
      <c r="O943" s="20"/>
      <c r="P943" s="20"/>
      <c r="Q943" s="20">
        <v>0</v>
      </c>
      <c r="R943" s="20"/>
      <c r="S943" s="20"/>
      <c r="T943" s="20"/>
      <c r="U943" s="20"/>
      <c r="V943" s="20"/>
    </row>
    <row r="944" spans="1:22" s="10" customFormat="1" ht="16.5" customHeight="1" x14ac:dyDescent="0.25">
      <c r="A944" s="12" t="s">
        <v>261</v>
      </c>
      <c r="B944" s="12" t="s">
        <v>312</v>
      </c>
      <c r="C944" s="12"/>
      <c r="D944" s="20"/>
      <c r="E944" s="20"/>
      <c r="F944" s="20"/>
      <c r="G944" s="20"/>
      <c r="H944" s="20"/>
      <c r="I944" s="20"/>
      <c r="J944" s="20"/>
      <c r="K944" s="20"/>
      <c r="L944" s="20">
        <v>5</v>
      </c>
      <c r="M944" s="20"/>
      <c r="N944" s="20">
        <v>5</v>
      </c>
      <c r="O944" s="20"/>
      <c r="P944" s="20"/>
      <c r="Q944" s="20">
        <v>0</v>
      </c>
      <c r="R944" s="20"/>
      <c r="S944" s="20"/>
      <c r="T944" s="20"/>
      <c r="U944" s="20"/>
      <c r="V944" s="20"/>
    </row>
    <row r="945" spans="1:22" s="10" customFormat="1" ht="16.5" customHeight="1" x14ac:dyDescent="0.25">
      <c r="A945" s="12" t="s">
        <v>261</v>
      </c>
      <c r="B945" s="12" t="s">
        <v>314</v>
      </c>
      <c r="C945" s="12"/>
      <c r="D945" s="20">
        <v>461</v>
      </c>
      <c r="E945" s="20">
        <v>7517</v>
      </c>
      <c r="F945" s="20"/>
      <c r="G945" s="20"/>
      <c r="H945" s="20"/>
      <c r="I945" s="20"/>
      <c r="J945" s="20">
        <v>70750</v>
      </c>
      <c r="K945" s="20">
        <v>29128</v>
      </c>
      <c r="L945" s="20"/>
      <c r="M945" s="20"/>
      <c r="N945" s="20"/>
      <c r="O945" s="20"/>
      <c r="P945" s="20"/>
      <c r="Q945" s="20">
        <v>0</v>
      </c>
      <c r="R945" s="20"/>
      <c r="S945" s="20"/>
      <c r="T945" s="20"/>
      <c r="U945" s="20"/>
      <c r="V945" s="20"/>
    </row>
    <row r="946" spans="1:22" s="10" customFormat="1" ht="16.5" customHeight="1" x14ac:dyDescent="0.25">
      <c r="A946" s="12" t="s">
        <v>261</v>
      </c>
      <c r="B946" s="12" t="s">
        <v>315</v>
      </c>
      <c r="C946" s="12"/>
      <c r="D946" s="20"/>
      <c r="E946" s="20"/>
      <c r="F946" s="20"/>
      <c r="G946" s="20"/>
      <c r="H946" s="20"/>
      <c r="I946" s="20"/>
      <c r="J946" s="20"/>
      <c r="K946" s="20"/>
      <c r="L946" s="20"/>
      <c r="M946" s="20">
        <v>19016</v>
      </c>
      <c r="N946" s="20">
        <v>47430</v>
      </c>
      <c r="O946" s="20">
        <v>36447</v>
      </c>
      <c r="P946" s="20">
        <v>21421</v>
      </c>
      <c r="Q946" s="20">
        <v>6323</v>
      </c>
      <c r="R946" s="20">
        <v>25154</v>
      </c>
      <c r="S946" s="20">
        <v>23354</v>
      </c>
      <c r="T946" s="20">
        <v>17156</v>
      </c>
      <c r="U946" s="20">
        <v>10833</v>
      </c>
      <c r="V946" s="20">
        <v>10791</v>
      </c>
    </row>
    <row r="947" spans="1:22" s="10" customFormat="1" ht="16.5" customHeight="1" x14ac:dyDescent="0.25">
      <c r="A947" s="12" t="s">
        <v>261</v>
      </c>
      <c r="B947" s="10" t="s">
        <v>1940</v>
      </c>
      <c r="C947" s="12" t="s">
        <v>1362</v>
      </c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>
        <v>100</v>
      </c>
      <c r="T947" s="20">
        <v>38</v>
      </c>
      <c r="U947" s="20"/>
      <c r="V947" s="20">
        <v>28</v>
      </c>
    </row>
    <row r="948" spans="1:22" s="10" customFormat="1" ht="16.5" customHeight="1" x14ac:dyDescent="0.25">
      <c r="A948" s="12" t="s">
        <v>261</v>
      </c>
      <c r="B948" s="12" t="s">
        <v>1567</v>
      </c>
      <c r="C948" s="12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>
        <v>2630</v>
      </c>
    </row>
    <row r="949" spans="1:22" s="10" customFormat="1" ht="16.5" customHeight="1" x14ac:dyDescent="0.25">
      <c r="A949" s="12" t="s">
        <v>261</v>
      </c>
      <c r="B949" s="12" t="s">
        <v>1568</v>
      </c>
      <c r="C949" s="12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>
        <v>100</v>
      </c>
      <c r="T949" s="20"/>
      <c r="U949" s="20"/>
      <c r="V949" s="20"/>
    </row>
    <row r="950" spans="1:22" s="10" customFormat="1" ht="16.5" customHeight="1" x14ac:dyDescent="0.25">
      <c r="A950" s="12" t="s">
        <v>261</v>
      </c>
      <c r="B950" s="12" t="s">
        <v>1369</v>
      </c>
      <c r="C950" s="12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>
        <v>100</v>
      </c>
      <c r="T950" s="20">
        <v>2</v>
      </c>
      <c r="U950" s="20"/>
      <c r="V950" s="20"/>
    </row>
    <row r="951" spans="1:22" s="10" customFormat="1" ht="16.5" customHeight="1" x14ac:dyDescent="0.25">
      <c r="A951" s="12" t="s">
        <v>261</v>
      </c>
      <c r="B951" s="12" t="s">
        <v>1371</v>
      </c>
      <c r="C951" s="12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>
        <v>100</v>
      </c>
      <c r="T951" s="20">
        <v>3</v>
      </c>
      <c r="U951" s="20"/>
      <c r="V951" s="20"/>
    </row>
    <row r="952" spans="1:22" s="10" customFormat="1" ht="16.5" customHeight="1" x14ac:dyDescent="0.25">
      <c r="A952" s="12" t="s">
        <v>261</v>
      </c>
      <c r="B952" s="12" t="s">
        <v>1372</v>
      </c>
      <c r="C952" s="12" t="s">
        <v>1945</v>
      </c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>
        <v>100</v>
      </c>
      <c r="T952" s="20">
        <v>1</v>
      </c>
      <c r="U952" s="20"/>
      <c r="V952" s="20">
        <v>5331</v>
      </c>
    </row>
    <row r="953" spans="1:22" s="10" customFormat="1" ht="16.5" customHeight="1" x14ac:dyDescent="0.25">
      <c r="A953" s="12" t="s">
        <v>261</v>
      </c>
      <c r="B953" s="12" t="s">
        <v>1373</v>
      </c>
      <c r="C953" s="12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>
        <v>100</v>
      </c>
      <c r="T953" s="20">
        <v>1</v>
      </c>
      <c r="U953" s="20"/>
      <c r="V953" s="20"/>
    </row>
    <row r="954" spans="1:22" s="10" customFormat="1" ht="16.5" customHeight="1" x14ac:dyDescent="0.25">
      <c r="A954" s="12" t="s">
        <v>261</v>
      </c>
      <c r="B954" s="12" t="s">
        <v>1370</v>
      </c>
      <c r="C954" s="12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>
        <v>100</v>
      </c>
      <c r="T954" s="20">
        <v>143</v>
      </c>
      <c r="U954" s="20"/>
      <c r="V954" s="20">
        <v>49</v>
      </c>
    </row>
    <row r="955" spans="1:22" s="10" customFormat="1" ht="16.5" customHeight="1" x14ac:dyDescent="0.25">
      <c r="A955" s="12" t="s">
        <v>261</v>
      </c>
      <c r="B955" s="59" t="s">
        <v>1947</v>
      </c>
      <c r="C955" s="12" t="s">
        <v>1379</v>
      </c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>
        <v>13576</v>
      </c>
      <c r="U955" s="20"/>
      <c r="V955" s="20">
        <v>10</v>
      </c>
    </row>
    <row r="956" spans="1:22" s="10" customFormat="1" ht="16.5" customHeight="1" x14ac:dyDescent="0.25">
      <c r="A956" s="12" t="s">
        <v>261</v>
      </c>
      <c r="B956" s="59" t="s">
        <v>2255</v>
      </c>
      <c r="C956" s="12" t="s">
        <v>1364</v>
      </c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>
        <v>6304</v>
      </c>
      <c r="U956" s="20"/>
      <c r="V956" s="20">
        <v>14</v>
      </c>
    </row>
    <row r="957" spans="1:22" s="10" customFormat="1" ht="16.5" customHeight="1" x14ac:dyDescent="0.25">
      <c r="A957" s="12" t="s">
        <v>261</v>
      </c>
      <c r="B957" s="59" t="s">
        <v>1944</v>
      </c>
      <c r="C957" s="12" t="s">
        <v>1150</v>
      </c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>
        <v>60</v>
      </c>
      <c r="S957" s="20"/>
      <c r="T957" s="20">
        <v>17856</v>
      </c>
      <c r="U957" s="20"/>
      <c r="V957" s="20">
        <v>3511</v>
      </c>
    </row>
    <row r="958" spans="1:22" s="10" customFormat="1" ht="16.5" customHeight="1" x14ac:dyDescent="0.25">
      <c r="A958" s="12" t="s">
        <v>261</v>
      </c>
      <c r="B958" s="12" t="s">
        <v>1894</v>
      </c>
      <c r="C958" s="12" t="s">
        <v>1946</v>
      </c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>
        <v>14</v>
      </c>
    </row>
    <row r="959" spans="1:22" s="10" customFormat="1" ht="17.25" customHeight="1" x14ac:dyDescent="0.25">
      <c r="A959" s="12" t="s">
        <v>261</v>
      </c>
      <c r="B959" s="12" t="s">
        <v>1941</v>
      </c>
      <c r="C959" s="12" t="s">
        <v>1143</v>
      </c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>
        <v>24977</v>
      </c>
      <c r="S959" s="20"/>
      <c r="T959" s="20">
        <v>4445</v>
      </c>
      <c r="U959" s="20"/>
      <c r="V959" s="20">
        <v>304</v>
      </c>
    </row>
    <row r="960" spans="1:22" s="10" customFormat="1" ht="16.5" customHeight="1" x14ac:dyDescent="0.25">
      <c r="A960" s="12" t="s">
        <v>261</v>
      </c>
      <c r="B960" s="12" t="s">
        <v>316</v>
      </c>
      <c r="C960" s="12"/>
      <c r="D960" s="20"/>
      <c r="E960" s="20"/>
      <c r="F960" s="20"/>
      <c r="G960" s="20"/>
      <c r="H960" s="20"/>
      <c r="I960" s="20">
        <v>2800</v>
      </c>
      <c r="J960" s="20">
        <v>44010</v>
      </c>
      <c r="K960" s="20">
        <v>54082</v>
      </c>
      <c r="L960" s="20"/>
      <c r="M960" s="20"/>
      <c r="N960" s="20"/>
      <c r="O960" s="20"/>
      <c r="P960" s="20"/>
      <c r="Q960" s="20">
        <v>0</v>
      </c>
      <c r="R960" s="20"/>
      <c r="S960" s="20"/>
      <c r="T960" s="20"/>
      <c r="U960" s="20"/>
      <c r="V960" s="20"/>
    </row>
    <row r="961" spans="1:22" s="10" customFormat="1" ht="16.5" customHeight="1" x14ac:dyDescent="0.25">
      <c r="A961" s="12" t="s">
        <v>261</v>
      </c>
      <c r="B961" s="12" t="s">
        <v>1151</v>
      </c>
      <c r="C961" s="12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>
        <v>3600</v>
      </c>
      <c r="S961" s="20"/>
      <c r="T961" s="20"/>
      <c r="U961" s="20"/>
      <c r="V961" s="20"/>
    </row>
    <row r="962" spans="1:22" s="10" customFormat="1" ht="16.5" customHeight="1" x14ac:dyDescent="0.25">
      <c r="A962" s="12" t="s">
        <v>261</v>
      </c>
      <c r="B962" s="12" t="s">
        <v>372</v>
      </c>
      <c r="C962" s="12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>
        <v>20</v>
      </c>
      <c r="P962" s="20"/>
      <c r="Q962" s="20">
        <v>0</v>
      </c>
      <c r="R962" s="20"/>
      <c r="S962" s="20"/>
      <c r="T962" s="20"/>
      <c r="U962" s="20"/>
      <c r="V962" s="20"/>
    </row>
    <row r="963" spans="1:22" s="10" customFormat="1" ht="16.5" customHeight="1" x14ac:dyDescent="0.25">
      <c r="A963" s="12" t="s">
        <v>261</v>
      </c>
      <c r="B963" s="12" t="s">
        <v>1152</v>
      </c>
      <c r="C963" s="12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>
        <v>7600</v>
      </c>
      <c r="S963" s="20"/>
      <c r="T963" s="20"/>
      <c r="U963" s="20"/>
      <c r="V963" s="20"/>
    </row>
    <row r="964" spans="1:22" s="10" customFormat="1" ht="16.5" customHeight="1" x14ac:dyDescent="0.25">
      <c r="A964" s="12" t="s">
        <v>261</v>
      </c>
      <c r="B964" s="12" t="s">
        <v>317</v>
      </c>
      <c r="C964" s="12"/>
      <c r="D964" s="20"/>
      <c r="E964" s="20">
        <v>500</v>
      </c>
      <c r="F964" s="20">
        <v>5408</v>
      </c>
      <c r="G964" s="20">
        <v>300</v>
      </c>
      <c r="H964" s="20">
        <v>500</v>
      </c>
      <c r="I964" s="20"/>
      <c r="J964" s="20"/>
      <c r="K964" s="20"/>
      <c r="L964" s="20"/>
      <c r="M964" s="20"/>
      <c r="N964" s="20"/>
      <c r="O964" s="20"/>
      <c r="P964" s="20"/>
      <c r="Q964" s="20">
        <v>0</v>
      </c>
      <c r="R964" s="20"/>
      <c r="S964" s="20"/>
      <c r="T964" s="20"/>
      <c r="U964" s="20"/>
      <c r="V964" s="20"/>
    </row>
    <row r="965" spans="1:22" s="10" customFormat="1" ht="16.5" customHeight="1" x14ac:dyDescent="0.25">
      <c r="A965" s="12" t="s">
        <v>261</v>
      </c>
      <c r="B965" s="12" t="s">
        <v>1153</v>
      </c>
      <c r="C965" s="12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>
        <v>4023</v>
      </c>
      <c r="S965" s="20">
        <v>13299</v>
      </c>
      <c r="T965" s="20">
        <v>21497</v>
      </c>
      <c r="U965" s="20">
        <v>3669</v>
      </c>
      <c r="V965" s="20">
        <v>3402</v>
      </c>
    </row>
    <row r="966" spans="1:22" s="10" customFormat="1" ht="16.5" customHeight="1" x14ac:dyDescent="0.25">
      <c r="A966" s="12" t="s">
        <v>261</v>
      </c>
      <c r="B966" s="12" t="s">
        <v>318</v>
      </c>
      <c r="C966" s="12"/>
      <c r="D966" s="20"/>
      <c r="E966" s="20"/>
      <c r="F966" s="20"/>
      <c r="G966" s="20"/>
      <c r="H966" s="20"/>
      <c r="I966" s="20">
        <v>9741</v>
      </c>
      <c r="J966" s="20">
        <v>440</v>
      </c>
      <c r="K966" s="20"/>
      <c r="L966" s="20">
        <v>11581</v>
      </c>
      <c r="M966" s="20"/>
      <c r="N966" s="20">
        <v>600</v>
      </c>
      <c r="O966" s="20">
        <v>9670</v>
      </c>
      <c r="P966" s="20">
        <v>2552</v>
      </c>
      <c r="Q966" s="20">
        <v>0</v>
      </c>
      <c r="R966" s="20">
        <v>10410</v>
      </c>
      <c r="S966" s="20">
        <v>11700</v>
      </c>
      <c r="T966" s="20">
        <v>2000</v>
      </c>
      <c r="U966" s="20"/>
      <c r="V966" s="20"/>
    </row>
    <row r="967" spans="1:22" s="10" customFormat="1" ht="16.5" customHeight="1" x14ac:dyDescent="0.25">
      <c r="A967" s="12" t="s">
        <v>261</v>
      </c>
      <c r="B967" s="12" t="s">
        <v>319</v>
      </c>
      <c r="C967" s="12"/>
      <c r="D967" s="20"/>
      <c r="E967" s="20"/>
      <c r="F967" s="20"/>
      <c r="G967" s="20"/>
      <c r="H967" s="20">
        <v>2092</v>
      </c>
      <c r="I967" s="20">
        <v>7219</v>
      </c>
      <c r="J967" s="20"/>
      <c r="K967" s="20"/>
      <c r="L967" s="20"/>
      <c r="M967" s="20">
        <v>5458</v>
      </c>
      <c r="N967" s="20"/>
      <c r="O967" s="20">
        <v>247</v>
      </c>
      <c r="P967" s="20"/>
      <c r="Q967" s="20">
        <v>0</v>
      </c>
      <c r="R967" s="20"/>
      <c r="S967" s="20"/>
      <c r="T967" s="20"/>
      <c r="U967" s="20"/>
      <c r="V967" s="20"/>
    </row>
    <row r="968" spans="1:22" s="10" customFormat="1" ht="16.5" customHeight="1" x14ac:dyDescent="0.25">
      <c r="A968" s="12" t="s">
        <v>261</v>
      </c>
      <c r="B968" s="12" t="s">
        <v>321</v>
      </c>
      <c r="C968" s="12"/>
      <c r="D968" s="20"/>
      <c r="E968" s="20"/>
      <c r="F968" s="20"/>
      <c r="G968" s="20">
        <v>5169</v>
      </c>
      <c r="H968" s="20">
        <v>145</v>
      </c>
      <c r="I968" s="20">
        <v>50</v>
      </c>
      <c r="J968" s="20"/>
      <c r="K968" s="20"/>
      <c r="L968" s="20"/>
      <c r="M968" s="20"/>
      <c r="N968" s="20"/>
      <c r="O968" s="20"/>
      <c r="P968" s="20"/>
      <c r="Q968" s="20">
        <v>0</v>
      </c>
      <c r="R968" s="20"/>
      <c r="S968" s="20"/>
      <c r="T968" s="20"/>
      <c r="U968" s="20"/>
      <c r="V968" s="20"/>
    </row>
    <row r="969" spans="1:22" s="10" customFormat="1" ht="16.5" customHeight="1" x14ac:dyDescent="0.25">
      <c r="A969" s="12" t="s">
        <v>261</v>
      </c>
      <c r="B969" s="12" t="s">
        <v>320</v>
      </c>
      <c r="C969" s="12"/>
      <c r="D969" s="20">
        <v>51981</v>
      </c>
      <c r="E969" s="20">
        <v>28517</v>
      </c>
      <c r="F969" s="20">
        <v>61007</v>
      </c>
      <c r="G969" s="20">
        <v>184904</v>
      </c>
      <c r="H969" s="20">
        <v>130888</v>
      </c>
      <c r="I969" s="20">
        <v>96318</v>
      </c>
      <c r="J969" s="20"/>
      <c r="K969" s="20">
        <v>93059</v>
      </c>
      <c r="L969" s="20">
        <v>139095</v>
      </c>
      <c r="M969" s="20">
        <v>50955</v>
      </c>
      <c r="N969" s="20">
        <v>92557</v>
      </c>
      <c r="O969" s="20">
        <v>83153</v>
      </c>
      <c r="P969" s="20">
        <v>52148</v>
      </c>
      <c r="Q969" s="20">
        <v>0</v>
      </c>
      <c r="R969" s="20">
        <v>66104</v>
      </c>
      <c r="S969" s="20">
        <v>67163</v>
      </c>
      <c r="T969" s="20">
        <v>41989</v>
      </c>
      <c r="U969" s="20">
        <v>30955</v>
      </c>
      <c r="V969" s="20">
        <v>46956</v>
      </c>
    </row>
    <row r="970" spans="1:22" s="10" customFormat="1" ht="16.5" customHeight="1" x14ac:dyDescent="0.25">
      <c r="A970" s="12" t="s">
        <v>261</v>
      </c>
      <c r="B970" s="12" t="s">
        <v>1154</v>
      </c>
      <c r="C970" s="12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>
        <v>11240</v>
      </c>
      <c r="S970" s="20"/>
      <c r="T970" s="20"/>
      <c r="U970" s="20"/>
      <c r="V970" s="20"/>
    </row>
    <row r="971" spans="1:22" s="10" customFormat="1" ht="16.5" customHeight="1" x14ac:dyDescent="0.25">
      <c r="A971" s="12" t="s">
        <v>261</v>
      </c>
      <c r="B971" s="12" t="s">
        <v>322</v>
      </c>
      <c r="C971" s="12"/>
      <c r="D971" s="20">
        <v>30247</v>
      </c>
      <c r="E971" s="20">
        <v>24710</v>
      </c>
      <c r="F971" s="20">
        <v>5381</v>
      </c>
      <c r="G971" s="20">
        <v>21056</v>
      </c>
      <c r="H971" s="20">
        <v>8782</v>
      </c>
      <c r="I971" s="20">
        <v>7929</v>
      </c>
      <c r="J971" s="20">
        <v>50</v>
      </c>
      <c r="K971" s="20">
        <v>7200</v>
      </c>
      <c r="L971" s="20">
        <v>1526</v>
      </c>
      <c r="M971" s="20">
        <v>2203</v>
      </c>
      <c r="N971" s="20"/>
      <c r="O971" s="20">
        <v>5721</v>
      </c>
      <c r="P971" s="20">
        <v>12842</v>
      </c>
      <c r="Q971" s="20">
        <v>0</v>
      </c>
      <c r="R971" s="20">
        <v>21790</v>
      </c>
      <c r="S971" s="20">
        <v>21104</v>
      </c>
      <c r="T971" s="20">
        <v>25595</v>
      </c>
      <c r="U971" s="20"/>
      <c r="V971" s="20">
        <v>19717</v>
      </c>
    </row>
    <row r="972" spans="1:22" s="10" customFormat="1" ht="16.5" customHeight="1" x14ac:dyDescent="0.25">
      <c r="A972" s="12" t="s">
        <v>261</v>
      </c>
      <c r="B972" s="12" t="s">
        <v>2256</v>
      </c>
      <c r="C972" s="12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>
        <v>6133</v>
      </c>
    </row>
    <row r="973" spans="1:22" s="10" customFormat="1" ht="16.5" customHeight="1" x14ac:dyDescent="0.25">
      <c r="A973" s="12" t="s">
        <v>261</v>
      </c>
      <c r="B973" s="12" t="s">
        <v>1141</v>
      </c>
      <c r="C973" s="12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>
        <v>493</v>
      </c>
      <c r="S973" s="20"/>
      <c r="T973" s="20"/>
      <c r="U973" s="20"/>
      <c r="V973" s="20"/>
    </row>
    <row r="974" spans="1:22" s="10" customFormat="1" ht="16.5" customHeight="1" x14ac:dyDescent="0.25">
      <c r="A974" s="12" t="s">
        <v>261</v>
      </c>
      <c r="B974" s="12" t="s">
        <v>323</v>
      </c>
      <c r="C974" s="12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>
        <v>400</v>
      </c>
      <c r="O974" s="20"/>
      <c r="P974" s="20"/>
      <c r="Q974" s="20">
        <v>0</v>
      </c>
      <c r="R974" s="20"/>
      <c r="S974" s="20"/>
      <c r="T974" s="20"/>
      <c r="U974" s="20"/>
      <c r="V974" s="20"/>
    </row>
    <row r="975" spans="1:22" s="10" customFormat="1" ht="16.5" customHeight="1" x14ac:dyDescent="0.25">
      <c r="A975" s="12" t="s">
        <v>261</v>
      </c>
      <c r="B975" s="12" t="s">
        <v>1155</v>
      </c>
      <c r="C975" s="12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>
        <v>12115</v>
      </c>
      <c r="S975" s="20"/>
      <c r="T975" s="20"/>
      <c r="U975" s="20"/>
      <c r="V975" s="20">
        <v>7489</v>
      </c>
    </row>
    <row r="976" spans="1:22" s="10" customFormat="1" ht="16.5" customHeight="1" x14ac:dyDescent="0.25">
      <c r="A976" s="12" t="s">
        <v>261</v>
      </c>
      <c r="B976" s="12" t="s">
        <v>1374</v>
      </c>
      <c r="C976" s="12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>
        <v>3170</v>
      </c>
      <c r="U976" s="20"/>
      <c r="V976" s="20">
        <v>200</v>
      </c>
    </row>
    <row r="977" spans="1:22" s="10" customFormat="1" ht="16.5" customHeight="1" x14ac:dyDescent="0.25">
      <c r="A977" s="12" t="s">
        <v>261</v>
      </c>
      <c r="B977" s="12" t="s">
        <v>1375</v>
      </c>
      <c r="C977" s="12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>
        <v>4847</v>
      </c>
      <c r="U977" s="20"/>
      <c r="V977" s="20"/>
    </row>
    <row r="978" spans="1:22" s="10" customFormat="1" ht="16.5" customHeight="1" x14ac:dyDescent="0.25">
      <c r="A978" s="12" t="s">
        <v>261</v>
      </c>
      <c r="B978" s="12" t="s">
        <v>1376</v>
      </c>
      <c r="C978" s="12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>
        <v>5781</v>
      </c>
      <c r="U978" s="20"/>
      <c r="V978" s="20"/>
    </row>
    <row r="979" spans="1:22" s="10" customFormat="1" ht="16.5" customHeight="1" x14ac:dyDescent="0.25">
      <c r="A979" s="12" t="s">
        <v>261</v>
      </c>
      <c r="B979" s="12" t="s">
        <v>1377</v>
      </c>
      <c r="C979" s="12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>
        <v>16</v>
      </c>
      <c r="U979" s="20"/>
      <c r="V979" s="20"/>
    </row>
    <row r="980" spans="1:22" s="10" customFormat="1" ht="16.5" customHeight="1" x14ac:dyDescent="0.25">
      <c r="A980" s="12" t="s">
        <v>261</v>
      </c>
      <c r="B980" s="12" t="s">
        <v>1748</v>
      </c>
      <c r="C980" s="12"/>
      <c r="D980" s="20"/>
      <c r="E980" s="20"/>
      <c r="F980" s="20"/>
      <c r="G980" s="20"/>
      <c r="H980" s="20"/>
      <c r="I980" s="20"/>
      <c r="J980" s="20"/>
      <c r="K980" s="20"/>
      <c r="L980" s="20"/>
      <c r="M980" s="20">
        <v>80</v>
      </c>
      <c r="N980" s="20"/>
      <c r="O980" s="20">
        <v>20</v>
      </c>
      <c r="P980" s="20">
        <v>569</v>
      </c>
      <c r="Q980" s="20">
        <v>0</v>
      </c>
      <c r="R980" s="20"/>
      <c r="S980" s="20"/>
      <c r="T980" s="20"/>
      <c r="U980" s="20"/>
      <c r="V980" s="20"/>
    </row>
    <row r="981" spans="1:22" s="10" customFormat="1" ht="16.5" customHeight="1" x14ac:dyDescent="0.25">
      <c r="A981" s="12" t="s">
        <v>261</v>
      </c>
      <c r="B981" s="12" t="s">
        <v>324</v>
      </c>
      <c r="C981" s="12"/>
      <c r="D981" s="20"/>
      <c r="E981" s="20">
        <v>9900</v>
      </c>
      <c r="F981" s="20">
        <v>23214</v>
      </c>
      <c r="G981" s="20">
        <v>12300</v>
      </c>
      <c r="H981" s="20">
        <v>5500</v>
      </c>
      <c r="I981" s="20">
        <v>3400</v>
      </c>
      <c r="J981" s="20"/>
      <c r="K981" s="20"/>
      <c r="L981" s="20"/>
      <c r="M981" s="20">
        <v>3500</v>
      </c>
      <c r="N981" s="20">
        <v>4000</v>
      </c>
      <c r="O981" s="20"/>
      <c r="P981" s="20"/>
      <c r="Q981" s="20">
        <v>0</v>
      </c>
      <c r="R981" s="20"/>
      <c r="S981" s="20"/>
      <c r="T981" s="20">
        <v>2000</v>
      </c>
      <c r="U981" s="20"/>
      <c r="V981" s="20">
        <v>4500</v>
      </c>
    </row>
    <row r="982" spans="1:22" s="10" customFormat="1" ht="16.5" customHeight="1" x14ac:dyDescent="0.25">
      <c r="A982" s="12" t="s">
        <v>261</v>
      </c>
      <c r="B982" s="12" t="s">
        <v>325</v>
      </c>
      <c r="C982" s="12"/>
      <c r="D982" s="20"/>
      <c r="E982" s="20"/>
      <c r="F982" s="20"/>
      <c r="G982" s="20"/>
      <c r="H982" s="20"/>
      <c r="I982" s="20"/>
      <c r="J982" s="20"/>
      <c r="K982" s="20">
        <v>1500</v>
      </c>
      <c r="L982" s="20"/>
      <c r="M982" s="20"/>
      <c r="N982" s="20"/>
      <c r="O982" s="20"/>
      <c r="P982" s="20"/>
      <c r="Q982" s="20">
        <v>0</v>
      </c>
      <c r="R982" s="20"/>
      <c r="S982" s="20"/>
      <c r="T982" s="20"/>
      <c r="U982" s="20"/>
      <c r="V982" s="20"/>
    </row>
    <row r="983" spans="1:22" s="10" customFormat="1" ht="16.5" customHeight="1" x14ac:dyDescent="0.25">
      <c r="A983" s="12" t="s">
        <v>261</v>
      </c>
      <c r="B983" s="12" t="s">
        <v>326</v>
      </c>
      <c r="C983" s="12"/>
      <c r="D983" s="20">
        <v>48811</v>
      </c>
      <c r="E983" s="20">
        <v>14902</v>
      </c>
      <c r="F983" s="20"/>
      <c r="G983" s="20">
        <v>23743</v>
      </c>
      <c r="H983" s="20">
        <v>8000</v>
      </c>
      <c r="I983" s="20">
        <v>1000</v>
      </c>
      <c r="J983" s="20"/>
      <c r="K983" s="20"/>
      <c r="L983" s="20">
        <v>3</v>
      </c>
      <c r="M983" s="20"/>
      <c r="N983" s="20"/>
      <c r="O983" s="20">
        <v>109</v>
      </c>
      <c r="P983" s="20">
        <v>373</v>
      </c>
      <c r="Q983" s="20">
        <v>0</v>
      </c>
      <c r="R983" s="20">
        <v>9000</v>
      </c>
      <c r="S983" s="20">
        <v>9874</v>
      </c>
      <c r="T983" s="20">
        <v>8600</v>
      </c>
      <c r="U983" s="20"/>
      <c r="V983" s="20">
        <v>4000</v>
      </c>
    </row>
    <row r="984" spans="1:22" s="10" customFormat="1" ht="16.5" customHeight="1" x14ac:dyDescent="0.25">
      <c r="A984" s="12" t="s">
        <v>261</v>
      </c>
      <c r="B984" s="12" t="s">
        <v>327</v>
      </c>
      <c r="C984" s="12"/>
      <c r="D984" s="20">
        <v>40</v>
      </c>
      <c r="E984" s="20"/>
      <c r="F984" s="20"/>
      <c r="G984" s="20">
        <v>138</v>
      </c>
      <c r="H984" s="20"/>
      <c r="I984" s="20"/>
      <c r="J984" s="20"/>
      <c r="K984" s="20"/>
      <c r="L984" s="20"/>
      <c r="M984" s="20">
        <v>185</v>
      </c>
      <c r="N984" s="20"/>
      <c r="O984" s="20"/>
      <c r="P984" s="20"/>
      <c r="Q984" s="20">
        <v>0</v>
      </c>
      <c r="R984" s="20"/>
      <c r="S984" s="20"/>
      <c r="T984" s="20"/>
      <c r="U984" s="20"/>
      <c r="V984" s="20"/>
    </row>
    <row r="985" spans="1:22" s="10" customFormat="1" ht="16.5" customHeight="1" x14ac:dyDescent="0.25">
      <c r="A985" s="12" t="s">
        <v>261</v>
      </c>
      <c r="B985" s="12" t="s">
        <v>328</v>
      </c>
      <c r="C985" s="12"/>
      <c r="D985" s="20">
        <v>1720</v>
      </c>
      <c r="E985" s="20">
        <v>3180</v>
      </c>
      <c r="F985" s="20">
        <v>8742</v>
      </c>
      <c r="G985" s="20">
        <v>2700</v>
      </c>
      <c r="H985" s="20"/>
      <c r="I985" s="20">
        <v>2000</v>
      </c>
      <c r="J985" s="20"/>
      <c r="K985" s="20"/>
      <c r="L985" s="20">
        <v>4500</v>
      </c>
      <c r="M985" s="20">
        <v>2350</v>
      </c>
      <c r="N985" s="20">
        <v>7309</v>
      </c>
      <c r="O985" s="20">
        <v>9700</v>
      </c>
      <c r="P985" s="20"/>
      <c r="Q985" s="20">
        <v>179</v>
      </c>
      <c r="R985" s="20">
        <v>8900</v>
      </c>
      <c r="S985" s="20">
        <v>10050</v>
      </c>
      <c r="T985" s="20">
        <v>6100</v>
      </c>
      <c r="U985" s="20">
        <v>5710</v>
      </c>
      <c r="V985" s="20">
        <v>4080</v>
      </c>
    </row>
    <row r="986" spans="1:22" s="10" customFormat="1" ht="16.5" customHeight="1" x14ac:dyDescent="0.25">
      <c r="A986" s="12" t="s">
        <v>261</v>
      </c>
      <c r="B986" s="12" t="s">
        <v>329</v>
      </c>
      <c r="C986" s="12"/>
      <c r="D986" s="20">
        <v>22030</v>
      </c>
      <c r="E986" s="20">
        <v>900</v>
      </c>
      <c r="F986" s="20">
        <v>29889</v>
      </c>
      <c r="G986" s="20">
        <v>41778</v>
      </c>
      <c r="H986" s="20">
        <v>44044</v>
      </c>
      <c r="I986" s="20">
        <v>12200</v>
      </c>
      <c r="J986" s="20">
        <v>1100</v>
      </c>
      <c r="K986" s="20">
        <v>4000</v>
      </c>
      <c r="L986" s="20">
        <v>20258</v>
      </c>
      <c r="M986" s="20">
        <v>1389</v>
      </c>
      <c r="N986" s="20">
        <v>3850</v>
      </c>
      <c r="O986" s="20">
        <v>5729</v>
      </c>
      <c r="P986" s="20">
        <v>4</v>
      </c>
      <c r="Q986" s="20">
        <v>0</v>
      </c>
      <c r="R986" s="20"/>
      <c r="S986" s="20"/>
      <c r="T986" s="20">
        <v>10575</v>
      </c>
      <c r="U986" s="20">
        <v>900</v>
      </c>
      <c r="V986" s="20">
        <v>3500</v>
      </c>
    </row>
    <row r="987" spans="1:22" s="10" customFormat="1" ht="16.5" customHeight="1" x14ac:dyDescent="0.25">
      <c r="A987" s="12" t="s">
        <v>261</v>
      </c>
      <c r="B987" s="12" t="s">
        <v>330</v>
      </c>
      <c r="C987" s="12"/>
      <c r="D987" s="20">
        <v>2500</v>
      </c>
      <c r="E987" s="20"/>
      <c r="F987" s="20"/>
      <c r="G987" s="20"/>
      <c r="H987" s="20"/>
      <c r="I987" s="20"/>
      <c r="J987" s="20">
        <v>11887</v>
      </c>
      <c r="K987" s="20">
        <v>921</v>
      </c>
      <c r="L987" s="20"/>
      <c r="M987" s="20"/>
      <c r="N987" s="20"/>
      <c r="O987" s="20"/>
      <c r="P987" s="20"/>
      <c r="Q987" s="20">
        <v>0</v>
      </c>
      <c r="R987" s="20"/>
      <c r="S987" s="20"/>
      <c r="T987" s="20"/>
      <c r="U987" s="20"/>
      <c r="V987" s="20"/>
    </row>
    <row r="988" spans="1:22" s="10" customFormat="1" ht="16.5" customHeight="1" x14ac:dyDescent="0.25">
      <c r="A988" s="12" t="s">
        <v>261</v>
      </c>
      <c r="B988" s="12" t="s">
        <v>331</v>
      </c>
      <c r="C988" s="12"/>
      <c r="D988" s="20">
        <v>3480</v>
      </c>
      <c r="E988" s="20"/>
      <c r="F988" s="20">
        <v>2099</v>
      </c>
      <c r="G988" s="20"/>
      <c r="H988" s="20"/>
      <c r="I988" s="20"/>
      <c r="J988" s="20">
        <v>48</v>
      </c>
      <c r="K988" s="20"/>
      <c r="L988" s="20"/>
      <c r="M988" s="20"/>
      <c r="N988" s="20"/>
      <c r="O988" s="20"/>
      <c r="P988" s="20"/>
      <c r="Q988" s="20">
        <v>0</v>
      </c>
      <c r="R988" s="20"/>
      <c r="S988" s="20"/>
      <c r="T988" s="20"/>
      <c r="U988" s="20"/>
      <c r="V988" s="20"/>
    </row>
    <row r="989" spans="1:22" s="10" customFormat="1" ht="16.5" customHeight="1" x14ac:dyDescent="0.25">
      <c r="A989" s="12" t="s">
        <v>261</v>
      </c>
      <c r="B989" s="12" t="s">
        <v>373</v>
      </c>
      <c r="C989" s="12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>
        <v>14703</v>
      </c>
      <c r="P989" s="20"/>
      <c r="Q989" s="20">
        <v>0</v>
      </c>
      <c r="R989" s="20"/>
      <c r="S989" s="20"/>
      <c r="T989" s="20"/>
      <c r="U989" s="20"/>
      <c r="V989" s="20"/>
    </row>
    <row r="990" spans="1:22" s="10" customFormat="1" ht="16.5" customHeight="1" x14ac:dyDescent="0.25">
      <c r="A990" s="12" t="s">
        <v>261</v>
      </c>
      <c r="B990" s="12" t="s">
        <v>332</v>
      </c>
      <c r="C990" s="12"/>
      <c r="D990" s="20">
        <v>25774</v>
      </c>
      <c r="E990" s="20"/>
      <c r="F990" s="20">
        <v>843</v>
      </c>
      <c r="G990" s="20">
        <v>314</v>
      </c>
      <c r="H990" s="20"/>
      <c r="I990" s="20"/>
      <c r="J990" s="20"/>
      <c r="K990" s="20">
        <v>1432</v>
      </c>
      <c r="L990" s="20"/>
      <c r="M990" s="20"/>
      <c r="N990" s="20"/>
      <c r="O990" s="20"/>
      <c r="P990" s="20"/>
      <c r="Q990" s="20">
        <v>0</v>
      </c>
      <c r="R990" s="20"/>
      <c r="S990" s="20"/>
      <c r="T990" s="20"/>
      <c r="U990" s="20"/>
      <c r="V990" s="20"/>
    </row>
    <row r="991" spans="1:22" s="10" customFormat="1" ht="16.5" customHeight="1" x14ac:dyDescent="0.25">
      <c r="A991" s="12" t="s">
        <v>261</v>
      </c>
      <c r="B991" s="12" t="s">
        <v>2257</v>
      </c>
      <c r="C991" s="12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>
        <v>7</v>
      </c>
    </row>
    <row r="992" spans="1:22" s="10" customFormat="1" ht="16.5" customHeight="1" x14ac:dyDescent="0.25">
      <c r="A992" s="12" t="s">
        <v>261</v>
      </c>
      <c r="B992" s="12" t="s">
        <v>2258</v>
      </c>
      <c r="C992" s="12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>
        <v>7</v>
      </c>
    </row>
    <row r="993" spans="1:23" s="10" customFormat="1" ht="16.5" customHeight="1" x14ac:dyDescent="0.25">
      <c r="A993" s="12" t="s">
        <v>261</v>
      </c>
      <c r="B993" s="12" t="s">
        <v>1378</v>
      </c>
      <c r="C993" s="12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>
        <v>13</v>
      </c>
      <c r="U993" s="20"/>
      <c r="V993" s="20"/>
    </row>
    <row r="994" spans="1:23" s="10" customFormat="1" ht="16.5" customHeight="1" x14ac:dyDescent="0.25">
      <c r="A994" s="12" t="s">
        <v>261</v>
      </c>
      <c r="B994" s="12" t="s">
        <v>333</v>
      </c>
      <c r="C994" s="12"/>
      <c r="D994" s="20"/>
      <c r="E994" s="20"/>
      <c r="F994" s="20"/>
      <c r="G994" s="20"/>
      <c r="H994" s="20"/>
      <c r="I994" s="20">
        <v>767</v>
      </c>
      <c r="J994" s="20">
        <v>767</v>
      </c>
      <c r="K994" s="20"/>
      <c r="L994" s="20"/>
      <c r="M994" s="20"/>
      <c r="N994" s="20"/>
      <c r="O994" s="20"/>
      <c r="P994" s="20"/>
      <c r="Q994" s="20">
        <v>0</v>
      </c>
      <c r="R994" s="20"/>
      <c r="S994" s="20"/>
      <c r="T994" s="20"/>
      <c r="U994" s="20"/>
      <c r="V994" s="20"/>
    </row>
    <row r="995" spans="1:23" s="10" customFormat="1" ht="16.5" customHeight="1" x14ac:dyDescent="0.25">
      <c r="A995" s="12" t="s">
        <v>261</v>
      </c>
      <c r="B995" s="12" t="s">
        <v>334</v>
      </c>
      <c r="C995" s="12"/>
      <c r="D995" s="20">
        <v>15</v>
      </c>
      <c r="E995" s="20"/>
      <c r="F995" s="20"/>
      <c r="G995" s="20"/>
      <c r="H995" s="20"/>
      <c r="I995" s="20">
        <v>20</v>
      </c>
      <c r="J995" s="20">
        <v>20</v>
      </c>
      <c r="K995" s="20"/>
      <c r="L995" s="20"/>
      <c r="M995" s="20"/>
      <c r="N995" s="20"/>
      <c r="O995" s="20"/>
      <c r="P995" s="20"/>
      <c r="Q995" s="20">
        <v>0</v>
      </c>
      <c r="R995" s="20"/>
      <c r="S995" s="20"/>
      <c r="T995" s="20"/>
      <c r="U995" s="20"/>
      <c r="V995" s="20"/>
    </row>
    <row r="996" spans="1:23" s="10" customFormat="1" ht="16.5" customHeight="1" x14ac:dyDescent="0.25">
      <c r="A996" s="12" t="s">
        <v>261</v>
      </c>
      <c r="B996" s="12" t="s">
        <v>335</v>
      </c>
      <c r="C996" s="12"/>
      <c r="D996" s="20">
        <v>1000</v>
      </c>
      <c r="E996" s="20"/>
      <c r="F996" s="20"/>
      <c r="G996" s="20"/>
      <c r="H996" s="20"/>
      <c r="I996" s="20"/>
      <c r="J996" s="20">
        <v>4964</v>
      </c>
      <c r="K996" s="20">
        <v>19107</v>
      </c>
      <c r="L996" s="20"/>
      <c r="M996" s="20"/>
      <c r="N996" s="20"/>
      <c r="O996" s="20"/>
      <c r="P996" s="20"/>
      <c r="Q996" s="20">
        <v>0</v>
      </c>
      <c r="R996" s="20"/>
      <c r="S996" s="20"/>
      <c r="T996" s="20"/>
      <c r="U996" s="20">
        <v>2000</v>
      </c>
      <c r="V996" s="20">
        <v>2000</v>
      </c>
    </row>
    <row r="997" spans="1:23" s="10" customFormat="1" ht="16.5" customHeight="1" x14ac:dyDescent="0.25">
      <c r="A997" s="12" t="s">
        <v>261</v>
      </c>
      <c r="B997" s="12" t="s">
        <v>336</v>
      </c>
      <c r="C997" s="12"/>
      <c r="D997" s="20"/>
      <c r="E997" s="20"/>
      <c r="F997" s="20"/>
      <c r="G997" s="20"/>
      <c r="H997" s="20">
        <v>1102</v>
      </c>
      <c r="I997" s="20">
        <v>284131</v>
      </c>
      <c r="J997" s="20"/>
      <c r="K997" s="20"/>
      <c r="L997" s="20"/>
      <c r="M997" s="20">
        <v>19283</v>
      </c>
      <c r="N997" s="20">
        <v>2200</v>
      </c>
      <c r="O997" s="20">
        <v>14103</v>
      </c>
      <c r="P997" s="20">
        <v>13524</v>
      </c>
      <c r="Q997" s="20">
        <v>0</v>
      </c>
      <c r="R997" s="20">
        <v>5894</v>
      </c>
      <c r="S997" s="20">
        <v>82585</v>
      </c>
      <c r="T997" s="20">
        <v>1096</v>
      </c>
      <c r="U997" s="20"/>
      <c r="V997" s="20"/>
    </row>
    <row r="998" spans="1:23" s="10" customFormat="1" ht="16.5" customHeight="1" x14ac:dyDescent="0.25">
      <c r="A998" s="12" t="s">
        <v>261</v>
      </c>
      <c r="B998" s="12" t="s">
        <v>337</v>
      </c>
      <c r="C998" s="12"/>
      <c r="D998" s="20">
        <v>2741</v>
      </c>
      <c r="E998" s="20"/>
      <c r="F998" s="20"/>
      <c r="G998" s="20"/>
      <c r="H998" s="20"/>
      <c r="I998" s="20"/>
      <c r="J998" s="20">
        <v>5813</v>
      </c>
      <c r="K998" s="20"/>
      <c r="L998" s="20"/>
      <c r="M998" s="20"/>
      <c r="N998" s="20"/>
      <c r="O998" s="20"/>
      <c r="P998" s="20"/>
      <c r="Q998" s="20">
        <v>0</v>
      </c>
      <c r="R998" s="20"/>
      <c r="S998" s="20"/>
      <c r="T998" s="20"/>
      <c r="U998" s="20"/>
      <c r="V998" s="20"/>
    </row>
    <row r="999" spans="1:23" s="10" customFormat="1" ht="16.5" customHeight="1" x14ac:dyDescent="0.25">
      <c r="A999" s="12" t="s">
        <v>261</v>
      </c>
      <c r="B999" s="12" t="s">
        <v>1156</v>
      </c>
      <c r="C999" s="12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>
        <v>3126</v>
      </c>
      <c r="S999" s="20"/>
      <c r="T999" s="20">
        <v>11394</v>
      </c>
      <c r="U999" s="20"/>
      <c r="V999" s="20"/>
    </row>
    <row r="1000" spans="1:23" s="10" customFormat="1" ht="16.5" customHeight="1" x14ac:dyDescent="0.25">
      <c r="A1000" s="12" t="s">
        <v>261</v>
      </c>
      <c r="B1000" s="12" t="s">
        <v>338</v>
      </c>
      <c r="C1000" s="12"/>
      <c r="D1000" s="20"/>
      <c r="E1000" s="20">
        <v>8955</v>
      </c>
      <c r="F1000" s="20"/>
      <c r="G1000" s="20">
        <v>918</v>
      </c>
      <c r="H1000" s="20">
        <v>46</v>
      </c>
      <c r="I1000" s="20">
        <v>153</v>
      </c>
      <c r="J1000" s="20"/>
      <c r="K1000" s="20"/>
      <c r="L1000" s="20"/>
      <c r="M1000" s="20"/>
      <c r="N1000" s="20"/>
      <c r="O1000" s="20"/>
      <c r="P1000" s="20"/>
      <c r="Q1000" s="20">
        <v>0</v>
      </c>
      <c r="R1000" s="20"/>
      <c r="S1000" s="20"/>
      <c r="T1000" s="20"/>
      <c r="U1000" s="20"/>
      <c r="V1000" s="20"/>
    </row>
    <row r="1001" spans="1:23" s="10" customFormat="1" ht="16.5" customHeight="1" x14ac:dyDescent="0.25">
      <c r="A1001" s="12" t="s">
        <v>261</v>
      </c>
      <c r="B1001" s="12" t="s">
        <v>339</v>
      </c>
      <c r="C1001" s="12"/>
      <c r="D1001" s="20">
        <v>12975</v>
      </c>
      <c r="E1001" s="20">
        <v>6779</v>
      </c>
      <c r="F1001" s="20"/>
      <c r="G1001" s="20">
        <v>11000</v>
      </c>
      <c r="H1001" s="20"/>
      <c r="I1001" s="20"/>
      <c r="J1001" s="20"/>
      <c r="K1001" s="20">
        <v>785</v>
      </c>
      <c r="L1001" s="20"/>
      <c r="M1001" s="20"/>
      <c r="N1001" s="20"/>
      <c r="O1001" s="20"/>
      <c r="P1001" s="20"/>
      <c r="Q1001" s="20">
        <v>0</v>
      </c>
      <c r="R1001" s="20"/>
      <c r="S1001" s="20"/>
      <c r="T1001" s="20">
        <v>12172</v>
      </c>
      <c r="U1001" s="20"/>
      <c r="V1001" s="20"/>
    </row>
    <row r="1002" spans="1:23" s="10" customFormat="1" ht="16.5" customHeight="1" x14ac:dyDescent="0.25">
      <c r="A1002" s="12" t="s">
        <v>261</v>
      </c>
      <c r="B1002" s="56" t="s">
        <v>340</v>
      </c>
      <c r="C1002" s="12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>
        <v>4000</v>
      </c>
      <c r="O1002" s="20"/>
      <c r="P1002" s="20"/>
      <c r="Q1002" s="20">
        <v>125</v>
      </c>
      <c r="R1002" s="20">
        <v>9500</v>
      </c>
      <c r="S1002" s="20">
        <v>6500</v>
      </c>
      <c r="T1002" s="20">
        <v>14500</v>
      </c>
      <c r="U1002" s="20"/>
      <c r="V1002" s="20"/>
    </row>
    <row r="1003" spans="1:23" s="10" customFormat="1" ht="16.5" customHeight="1" x14ac:dyDescent="0.25">
      <c r="A1003" s="12" t="s">
        <v>261</v>
      </c>
      <c r="B1003" s="12" t="s">
        <v>341</v>
      </c>
      <c r="C1003" s="12"/>
      <c r="D1003" s="20"/>
      <c r="E1003" s="20">
        <v>1130</v>
      </c>
      <c r="F1003" s="20">
        <v>11207</v>
      </c>
      <c r="G1003" s="20">
        <v>27147</v>
      </c>
      <c r="H1003" s="20">
        <v>10436</v>
      </c>
      <c r="I1003" s="20">
        <v>149</v>
      </c>
      <c r="J1003" s="20"/>
      <c r="K1003" s="20"/>
      <c r="L1003" s="20"/>
      <c r="M1003" s="20">
        <v>358</v>
      </c>
      <c r="N1003" s="20"/>
      <c r="O1003" s="20"/>
      <c r="P1003" s="20"/>
      <c r="Q1003" s="20">
        <v>0</v>
      </c>
      <c r="R1003" s="20">
        <v>12102</v>
      </c>
      <c r="S1003" s="20">
        <v>5237</v>
      </c>
      <c r="T1003" s="20">
        <v>19334</v>
      </c>
      <c r="U1003" s="20">
        <v>5566</v>
      </c>
      <c r="V1003" s="20">
        <v>63</v>
      </c>
    </row>
    <row r="1004" spans="1:23" s="10" customFormat="1" ht="16.5" customHeight="1" x14ac:dyDescent="0.25">
      <c r="A1004" s="17" t="s">
        <v>951</v>
      </c>
      <c r="B1004" s="17" t="s">
        <v>951</v>
      </c>
      <c r="C1004" s="17"/>
      <c r="D1004" s="19">
        <f t="shared" ref="D1004:O1004" si="12">SUM(D817:D1003)</f>
        <v>1058633</v>
      </c>
      <c r="E1004" s="19">
        <f t="shared" si="12"/>
        <v>694696</v>
      </c>
      <c r="F1004" s="19">
        <f t="shared" si="12"/>
        <v>807072</v>
      </c>
      <c r="G1004" s="19">
        <f t="shared" si="12"/>
        <v>2035298</v>
      </c>
      <c r="H1004" s="19">
        <f t="shared" si="12"/>
        <v>1455315</v>
      </c>
      <c r="I1004" s="19">
        <f t="shared" si="12"/>
        <v>1396902</v>
      </c>
      <c r="J1004" s="19">
        <f t="shared" si="12"/>
        <v>1026774</v>
      </c>
      <c r="K1004" s="19">
        <f t="shared" si="12"/>
        <v>3282819</v>
      </c>
      <c r="L1004" s="19">
        <f t="shared" si="12"/>
        <v>1613846</v>
      </c>
      <c r="M1004" s="19">
        <f t="shared" si="12"/>
        <v>633069</v>
      </c>
      <c r="N1004" s="19">
        <f t="shared" si="12"/>
        <v>817035</v>
      </c>
      <c r="O1004" s="19">
        <f t="shared" si="12"/>
        <v>951840</v>
      </c>
      <c r="P1004" s="19">
        <f>SUM(P815:P1003)</f>
        <v>619427</v>
      </c>
      <c r="Q1004" s="19">
        <v>426562</v>
      </c>
      <c r="R1004" s="19">
        <f>SUM(R815:R1003)</f>
        <v>1091958</v>
      </c>
      <c r="S1004" s="19">
        <f>SUM(S812:S1003)</f>
        <v>1052451</v>
      </c>
      <c r="T1004" s="19">
        <f>SUM(T812:T1003)</f>
        <v>982412</v>
      </c>
      <c r="U1004" s="19">
        <f>SUM(U812:U1003)</f>
        <v>586650</v>
      </c>
      <c r="V1004" s="19">
        <f>SUM(V812:V1003)</f>
        <v>672169</v>
      </c>
      <c r="W1004" s="34" t="s">
        <v>939</v>
      </c>
    </row>
    <row r="1005" spans="1:23" s="10" customFormat="1" ht="16.5" customHeight="1" x14ac:dyDescent="0.25">
      <c r="A1005" s="12" t="s">
        <v>1380</v>
      </c>
      <c r="B1005" s="13" t="s">
        <v>10</v>
      </c>
      <c r="C1005" s="12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>
        <v>305</v>
      </c>
      <c r="P1005" s="33"/>
      <c r="Q1005" s="33">
        <v>0</v>
      </c>
      <c r="R1005" s="33">
        <v>209</v>
      </c>
      <c r="S1005" s="33">
        <v>1500</v>
      </c>
      <c r="T1005" s="33">
        <v>750</v>
      </c>
      <c r="U1005" s="33"/>
      <c r="V1005" s="33"/>
      <c r="W1005" s="34"/>
    </row>
    <row r="1006" spans="1:23" s="10" customFormat="1" ht="16.5" customHeight="1" x14ac:dyDescent="0.25">
      <c r="A1006" s="12" t="s">
        <v>1380</v>
      </c>
      <c r="B1006" s="12" t="s">
        <v>376</v>
      </c>
      <c r="C1006" s="12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>
        <v>60</v>
      </c>
      <c r="P1006" s="33"/>
      <c r="Q1006" s="33">
        <v>0</v>
      </c>
      <c r="R1006" s="33"/>
      <c r="S1006" s="33"/>
      <c r="T1006" s="33"/>
      <c r="U1006" s="33"/>
      <c r="V1006" s="33"/>
      <c r="W1006" s="34"/>
    </row>
    <row r="1007" spans="1:23" s="10" customFormat="1" ht="16.5" customHeight="1" x14ac:dyDescent="0.25">
      <c r="A1007" s="12" t="s">
        <v>1380</v>
      </c>
      <c r="B1007" s="12" t="s">
        <v>377</v>
      </c>
      <c r="C1007" s="12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>
        <v>107</v>
      </c>
      <c r="P1007" s="33"/>
      <c r="Q1007" s="33">
        <v>0</v>
      </c>
      <c r="R1007" s="33">
        <v>60</v>
      </c>
      <c r="S1007" s="33"/>
      <c r="T1007" s="33"/>
      <c r="U1007" s="33"/>
      <c r="V1007" s="33"/>
      <c r="W1007" s="34"/>
    </row>
    <row r="1008" spans="1:23" s="10" customFormat="1" ht="16.5" customHeight="1" x14ac:dyDescent="0.25">
      <c r="A1008" s="17" t="s">
        <v>953</v>
      </c>
      <c r="B1008" s="17" t="s">
        <v>953</v>
      </c>
      <c r="C1008" s="17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34" t="s">
        <v>939</v>
      </c>
    </row>
    <row r="1009" spans="1:23" s="10" customFormat="1" ht="16.5" customHeight="1" x14ac:dyDescent="0.25">
      <c r="A1009" s="12" t="s">
        <v>378</v>
      </c>
      <c r="B1009" s="14" t="s">
        <v>1157</v>
      </c>
      <c r="C1009" s="14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>
        <v>20000</v>
      </c>
      <c r="S1009" s="20">
        <v>20000</v>
      </c>
      <c r="T1009" s="20"/>
      <c r="U1009" s="20"/>
      <c r="V1009" s="20"/>
    </row>
    <row r="1010" spans="1:23" s="10" customFormat="1" ht="16.5" customHeight="1" x14ac:dyDescent="0.25">
      <c r="A1010" s="12" t="s">
        <v>378</v>
      </c>
      <c r="B1010" s="12" t="s">
        <v>1381</v>
      </c>
      <c r="C1010" s="12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>
        <v>10</v>
      </c>
      <c r="T1010" s="33">
        <v>200</v>
      </c>
      <c r="U1010" s="33"/>
      <c r="V1010" s="33"/>
    </row>
    <row r="1011" spans="1:23" s="10" customFormat="1" ht="16.5" customHeight="1" x14ac:dyDescent="0.25">
      <c r="A1011" s="12" t="s">
        <v>378</v>
      </c>
      <c r="B1011" s="14" t="s">
        <v>379</v>
      </c>
      <c r="C1011" s="14"/>
      <c r="D1011" s="20">
        <v>3000</v>
      </c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>
        <v>0</v>
      </c>
      <c r="R1011" s="20"/>
      <c r="S1011" s="20"/>
      <c r="T1011" s="20"/>
      <c r="U1011" s="20"/>
      <c r="V1011" s="20"/>
      <c r="W1011" s="34"/>
    </row>
    <row r="1012" spans="1:23" s="10" customFormat="1" ht="16.5" customHeight="1" x14ac:dyDescent="0.25">
      <c r="A1012" s="12" t="s">
        <v>378</v>
      </c>
      <c r="B1012" s="14" t="s">
        <v>380</v>
      </c>
      <c r="C1012" s="14"/>
      <c r="D1012" s="20">
        <v>99000</v>
      </c>
      <c r="E1012" s="20"/>
      <c r="F1012" s="20">
        <v>2000</v>
      </c>
      <c r="G1012" s="20"/>
      <c r="H1012" s="20">
        <v>4500</v>
      </c>
      <c r="I1012" s="20">
        <v>46500</v>
      </c>
      <c r="J1012" s="20"/>
      <c r="K1012" s="20"/>
      <c r="L1012" s="20">
        <v>25170</v>
      </c>
      <c r="M1012" s="20"/>
      <c r="N1012" s="20">
        <v>200</v>
      </c>
      <c r="O1012" s="20"/>
      <c r="P1012" s="20"/>
      <c r="Q1012" s="20">
        <v>0</v>
      </c>
      <c r="R1012" s="20"/>
      <c r="S1012" s="20"/>
      <c r="T1012" s="20"/>
      <c r="U1012" s="20"/>
      <c r="V1012" s="20">
        <v>2260</v>
      </c>
    </row>
    <row r="1013" spans="1:23" s="10" customFormat="1" ht="16.5" customHeight="1" x14ac:dyDescent="0.25">
      <c r="A1013" s="12" t="s">
        <v>378</v>
      </c>
      <c r="B1013" s="12" t="s">
        <v>386</v>
      </c>
      <c r="C1013" s="12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>
        <v>115000</v>
      </c>
      <c r="P1013" s="20"/>
      <c r="Q1013" s="20">
        <v>0</v>
      </c>
      <c r="R1013" s="20"/>
      <c r="S1013" s="20"/>
      <c r="T1013" s="20"/>
      <c r="U1013" s="20"/>
      <c r="V1013" s="20"/>
    </row>
    <row r="1014" spans="1:23" s="10" customFormat="1" ht="16.5" customHeight="1" x14ac:dyDescent="0.25">
      <c r="A1014" s="12" t="s">
        <v>378</v>
      </c>
      <c r="B1014" s="12" t="s">
        <v>1158</v>
      </c>
      <c r="C1014" s="12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>
        <v>500000</v>
      </c>
      <c r="S1014" s="20">
        <v>500000</v>
      </c>
      <c r="T1014" s="20"/>
      <c r="U1014" s="20"/>
      <c r="V1014" s="20"/>
    </row>
    <row r="1015" spans="1:23" s="10" customFormat="1" ht="16.5" customHeight="1" x14ac:dyDescent="0.25">
      <c r="A1015" s="12" t="s">
        <v>378</v>
      </c>
      <c r="B1015" s="12" t="s">
        <v>1749</v>
      </c>
      <c r="C1015" s="12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>
        <v>117</v>
      </c>
      <c r="P1015" s="20"/>
      <c r="Q1015" s="20">
        <v>0</v>
      </c>
      <c r="R1015" s="20"/>
      <c r="S1015" s="20"/>
      <c r="T1015" s="20"/>
      <c r="U1015" s="20"/>
      <c r="V1015" s="20"/>
    </row>
    <row r="1016" spans="1:23" s="10" customFormat="1" ht="16.5" customHeight="1" x14ac:dyDescent="0.25">
      <c r="A1016" s="12" t="s">
        <v>378</v>
      </c>
      <c r="B1016" s="12" t="s">
        <v>1750</v>
      </c>
      <c r="C1016" s="12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>
        <v>33</v>
      </c>
      <c r="P1016" s="20"/>
      <c r="Q1016" s="20">
        <v>0</v>
      </c>
      <c r="R1016" s="20"/>
      <c r="S1016" s="20"/>
      <c r="T1016" s="20"/>
      <c r="U1016" s="20"/>
      <c r="V1016" s="20"/>
    </row>
    <row r="1017" spans="1:23" s="10" customFormat="1" ht="16.5" customHeight="1" x14ac:dyDescent="0.25">
      <c r="A1017" s="12" t="s">
        <v>378</v>
      </c>
      <c r="B1017" s="12" t="s">
        <v>1751</v>
      </c>
      <c r="C1017" s="12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>
        <v>104</v>
      </c>
      <c r="P1017" s="20"/>
      <c r="Q1017" s="20">
        <v>0</v>
      </c>
      <c r="R1017" s="20"/>
      <c r="S1017" s="20"/>
      <c r="T1017" s="20"/>
      <c r="U1017" s="20"/>
      <c r="V1017" s="20"/>
    </row>
    <row r="1018" spans="1:23" s="10" customFormat="1" ht="16.5" customHeight="1" x14ac:dyDescent="0.25">
      <c r="A1018" s="12" t="s">
        <v>378</v>
      </c>
      <c r="B1018" s="12" t="s">
        <v>1752</v>
      </c>
      <c r="C1018" s="12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>
        <v>104</v>
      </c>
      <c r="P1018" s="20"/>
      <c r="Q1018" s="20">
        <v>0</v>
      </c>
      <c r="R1018" s="20"/>
      <c r="S1018" s="20"/>
      <c r="T1018" s="20"/>
      <c r="U1018" s="20"/>
      <c r="V1018" s="20"/>
    </row>
    <row r="1019" spans="1:23" s="10" customFormat="1" ht="16.5" customHeight="1" x14ac:dyDescent="0.25">
      <c r="A1019" s="12" t="s">
        <v>378</v>
      </c>
      <c r="B1019" s="12" t="s">
        <v>1159</v>
      </c>
      <c r="C1019" s="12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>
        <v>10000</v>
      </c>
      <c r="S1019" s="20">
        <v>10000</v>
      </c>
      <c r="T1019" s="20"/>
      <c r="U1019" s="20"/>
      <c r="V1019" s="20"/>
    </row>
    <row r="1020" spans="1:23" s="10" customFormat="1" ht="16.5" customHeight="1" x14ac:dyDescent="0.25">
      <c r="A1020" s="12" t="s">
        <v>378</v>
      </c>
      <c r="B1020" s="12" t="s">
        <v>387</v>
      </c>
      <c r="C1020" s="12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>
        <v>1144</v>
      </c>
      <c r="P1020" s="20"/>
      <c r="Q1020" s="20">
        <v>0</v>
      </c>
      <c r="R1020" s="20"/>
      <c r="S1020" s="20"/>
      <c r="T1020" s="20"/>
      <c r="U1020" s="20"/>
      <c r="V1020" s="20"/>
    </row>
    <row r="1021" spans="1:23" s="10" customFormat="1" ht="16.5" customHeight="1" x14ac:dyDescent="0.25">
      <c r="A1021" s="12" t="s">
        <v>378</v>
      </c>
      <c r="B1021" s="14" t="s">
        <v>381</v>
      </c>
      <c r="C1021" s="14"/>
      <c r="D1021" s="20">
        <v>1000</v>
      </c>
      <c r="E1021" s="20"/>
      <c r="F1021" s="20"/>
      <c r="G1021" s="20"/>
      <c r="H1021" s="20"/>
      <c r="I1021" s="20"/>
      <c r="J1021" s="20"/>
      <c r="K1021" s="20"/>
      <c r="L1021" s="20">
        <v>170</v>
      </c>
      <c r="M1021" s="20"/>
      <c r="N1021" s="20"/>
      <c r="O1021" s="20"/>
      <c r="P1021" s="20"/>
      <c r="Q1021" s="20">
        <v>0</v>
      </c>
      <c r="R1021" s="20"/>
      <c r="S1021" s="20"/>
      <c r="T1021" s="20"/>
      <c r="U1021" s="20"/>
      <c r="V1021" s="20"/>
    </row>
    <row r="1022" spans="1:23" s="10" customFormat="1" ht="16.5" customHeight="1" x14ac:dyDescent="0.25">
      <c r="A1022" s="12" t="s">
        <v>378</v>
      </c>
      <c r="B1022" s="25" t="s">
        <v>382</v>
      </c>
      <c r="C1022" s="25"/>
      <c r="D1022" s="20">
        <v>157000</v>
      </c>
      <c r="E1022" s="20"/>
      <c r="F1022" s="20">
        <v>50000</v>
      </c>
      <c r="G1022" s="20">
        <v>140000</v>
      </c>
      <c r="H1022" s="20">
        <v>456000</v>
      </c>
      <c r="I1022" s="20">
        <v>190000</v>
      </c>
      <c r="J1022" s="20">
        <v>300</v>
      </c>
      <c r="K1022" s="20">
        <v>573000</v>
      </c>
      <c r="L1022" s="20">
        <v>246454</v>
      </c>
      <c r="M1022" s="20">
        <v>150900</v>
      </c>
      <c r="N1022" s="20">
        <v>306788</v>
      </c>
      <c r="O1022" s="20">
        <v>499595</v>
      </c>
      <c r="P1022" s="20">
        <v>100800</v>
      </c>
      <c r="Q1022" s="20">
        <v>0</v>
      </c>
      <c r="R1022" s="20">
        <v>2231982</v>
      </c>
      <c r="S1022" s="20">
        <v>44544336</v>
      </c>
      <c r="T1022" s="20">
        <v>831176</v>
      </c>
      <c r="U1022" s="20">
        <v>398335</v>
      </c>
      <c r="V1022" s="20">
        <v>359500</v>
      </c>
    </row>
    <row r="1023" spans="1:23" s="10" customFormat="1" ht="16.5" customHeight="1" x14ac:dyDescent="0.25">
      <c r="A1023" s="12" t="s">
        <v>378</v>
      </c>
      <c r="B1023" s="25" t="s">
        <v>1382</v>
      </c>
      <c r="C1023" s="25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>
        <v>33000</v>
      </c>
      <c r="U1023" s="20"/>
      <c r="V1023" s="20"/>
    </row>
    <row r="1024" spans="1:23" s="10" customFormat="1" ht="16.5" customHeight="1" x14ac:dyDescent="0.25">
      <c r="A1024" s="12" t="s">
        <v>378</v>
      </c>
      <c r="B1024" s="25" t="s">
        <v>1160</v>
      </c>
      <c r="C1024" s="25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>
        <v>10000</v>
      </c>
      <c r="S1024" s="20">
        <v>10000</v>
      </c>
      <c r="T1024" s="20"/>
      <c r="U1024" s="20"/>
      <c r="V1024" s="20"/>
    </row>
    <row r="1025" spans="1:23" s="10" customFormat="1" ht="16.5" customHeight="1" x14ac:dyDescent="0.25">
      <c r="A1025" s="12" t="s">
        <v>378</v>
      </c>
      <c r="B1025" s="25" t="s">
        <v>1161</v>
      </c>
      <c r="C1025" s="25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>
        <v>10000</v>
      </c>
      <c r="S1025" s="20">
        <v>10000</v>
      </c>
      <c r="T1025" s="20"/>
      <c r="U1025" s="20"/>
      <c r="V1025" s="20"/>
    </row>
    <row r="1026" spans="1:23" s="10" customFormat="1" ht="16.5" customHeight="1" x14ac:dyDescent="0.25">
      <c r="A1026" s="12" t="s">
        <v>378</v>
      </c>
      <c r="B1026" s="25" t="s">
        <v>1162</v>
      </c>
      <c r="C1026" s="25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>
        <v>300000</v>
      </c>
      <c r="S1026" s="20">
        <v>300000</v>
      </c>
      <c r="T1026" s="20"/>
      <c r="U1026" s="20"/>
      <c r="V1026" s="20"/>
    </row>
    <row r="1027" spans="1:23" s="10" customFormat="1" ht="16.5" customHeight="1" x14ac:dyDescent="0.25">
      <c r="A1027" s="12" t="s">
        <v>378</v>
      </c>
      <c r="B1027" s="25" t="s">
        <v>1643</v>
      </c>
      <c r="C1027" s="25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>
        <v>1196575</v>
      </c>
      <c r="V1027" s="20">
        <v>1663000</v>
      </c>
    </row>
    <row r="1028" spans="1:23" s="10" customFormat="1" ht="16.5" customHeight="1" x14ac:dyDescent="0.25">
      <c r="A1028" s="12" t="s">
        <v>378</v>
      </c>
      <c r="B1028" s="25" t="s">
        <v>388</v>
      </c>
      <c r="C1028" s="25"/>
      <c r="D1028" s="20"/>
      <c r="E1028" s="20"/>
      <c r="F1028" s="20"/>
      <c r="G1028" s="20"/>
      <c r="H1028" s="20"/>
      <c r="I1028" s="20"/>
      <c r="J1028" s="20"/>
      <c r="K1028" s="20"/>
      <c r="L1028" s="20">
        <v>220</v>
      </c>
      <c r="M1028" s="20"/>
      <c r="N1028" s="20"/>
      <c r="O1028" s="20">
        <v>208</v>
      </c>
      <c r="P1028" s="20"/>
      <c r="Q1028" s="20">
        <v>0</v>
      </c>
      <c r="R1028" s="20"/>
      <c r="S1028" s="20"/>
      <c r="T1028" s="20"/>
      <c r="U1028" s="20"/>
      <c r="V1028" s="20"/>
    </row>
    <row r="1029" spans="1:23" s="10" customFormat="1" ht="16.5" customHeight="1" x14ac:dyDescent="0.25">
      <c r="A1029" s="12" t="s">
        <v>378</v>
      </c>
      <c r="B1029" s="14" t="s">
        <v>383</v>
      </c>
      <c r="C1029" s="14"/>
      <c r="D1029" s="20">
        <v>30025</v>
      </c>
      <c r="E1029" s="20"/>
      <c r="F1029" s="20"/>
      <c r="G1029" s="20"/>
      <c r="H1029" s="20">
        <v>206000</v>
      </c>
      <c r="I1029" s="20"/>
      <c r="J1029" s="20"/>
      <c r="K1029" s="20">
        <v>1000</v>
      </c>
      <c r="L1029" s="20">
        <v>9080</v>
      </c>
      <c r="M1029" s="20">
        <v>43500</v>
      </c>
      <c r="N1029" s="20">
        <v>296800</v>
      </c>
      <c r="O1029" s="20">
        <v>56000</v>
      </c>
      <c r="P1029" s="20">
        <v>66700</v>
      </c>
      <c r="Q1029" s="20">
        <v>51100</v>
      </c>
      <c r="R1029" s="20">
        <v>24010</v>
      </c>
      <c r="S1029" s="20">
        <v>76270</v>
      </c>
      <c r="T1029" s="20">
        <v>280200</v>
      </c>
      <c r="U1029" s="20">
        <v>68110</v>
      </c>
      <c r="V1029" s="20">
        <v>265000</v>
      </c>
    </row>
    <row r="1030" spans="1:23" s="10" customFormat="1" ht="16.5" customHeight="1" x14ac:dyDescent="0.25">
      <c r="A1030" s="12" t="s">
        <v>378</v>
      </c>
      <c r="B1030" s="13" t="s">
        <v>10</v>
      </c>
      <c r="C1030" s="14"/>
      <c r="D1030" s="20">
        <v>2500</v>
      </c>
      <c r="E1030" s="20"/>
      <c r="F1030" s="20"/>
      <c r="G1030" s="20"/>
      <c r="H1030" s="20"/>
      <c r="I1030" s="20"/>
      <c r="J1030" s="20"/>
      <c r="K1030" s="20"/>
      <c r="L1030" s="20">
        <v>320</v>
      </c>
      <c r="M1030" s="20"/>
      <c r="N1030" s="20">
        <v>200</v>
      </c>
      <c r="O1030" s="20"/>
      <c r="P1030" s="20"/>
      <c r="Q1030" s="20">
        <v>200</v>
      </c>
      <c r="R1030" s="20">
        <v>11</v>
      </c>
      <c r="S1030" s="20">
        <v>1036</v>
      </c>
      <c r="T1030" s="20"/>
      <c r="U1030" s="20"/>
      <c r="V1030" s="20">
        <v>2000</v>
      </c>
    </row>
    <row r="1031" spans="1:23" s="10" customFormat="1" ht="16.5" customHeight="1" x14ac:dyDescent="0.25">
      <c r="A1031" s="12" t="s">
        <v>378</v>
      </c>
      <c r="B1031" s="14" t="s">
        <v>2259</v>
      </c>
      <c r="C1031" s="14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>
        <v>875</v>
      </c>
    </row>
    <row r="1032" spans="1:23" s="10" customFormat="1" ht="16.5" customHeight="1" x14ac:dyDescent="0.25">
      <c r="A1032" s="12" t="s">
        <v>378</v>
      </c>
      <c r="B1032" s="14" t="s">
        <v>384</v>
      </c>
      <c r="C1032" s="14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>
        <v>15</v>
      </c>
      <c r="O1032" s="20"/>
      <c r="P1032" s="20"/>
      <c r="Q1032" s="20">
        <v>0</v>
      </c>
      <c r="R1032" s="20"/>
      <c r="S1032" s="20"/>
      <c r="T1032" s="20"/>
      <c r="U1032" s="20"/>
      <c r="V1032" s="20"/>
    </row>
    <row r="1033" spans="1:23" s="10" customFormat="1" ht="16.5" customHeight="1" x14ac:dyDescent="0.25">
      <c r="A1033" s="12" t="s">
        <v>378</v>
      </c>
      <c r="B1033" s="14" t="s">
        <v>1383</v>
      </c>
      <c r="C1033" s="14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>
        <v>28000</v>
      </c>
      <c r="U1033" s="20">
        <v>43952</v>
      </c>
      <c r="V1033" s="20">
        <v>55808</v>
      </c>
    </row>
    <row r="1034" spans="1:23" s="10" customFormat="1" ht="16.5" customHeight="1" x14ac:dyDescent="0.25">
      <c r="A1034" s="12" t="s">
        <v>378</v>
      </c>
      <c r="B1034" s="14" t="s">
        <v>1384</v>
      </c>
      <c r="C1034" s="14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>
        <v>23000</v>
      </c>
      <c r="U1034" s="20">
        <v>52304</v>
      </c>
      <c r="V1034" s="20">
        <v>86800</v>
      </c>
    </row>
    <row r="1035" spans="1:23" s="10" customFormat="1" ht="16.5" customHeight="1" x14ac:dyDescent="0.25">
      <c r="A1035" s="12" t="s">
        <v>378</v>
      </c>
      <c r="B1035" s="14" t="s">
        <v>1385</v>
      </c>
      <c r="C1035" s="14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>
        <v>350</v>
      </c>
      <c r="U1035" s="20">
        <v>7744</v>
      </c>
      <c r="V1035" s="20">
        <v>23664</v>
      </c>
    </row>
    <row r="1036" spans="1:23" s="10" customFormat="1" ht="16.5" customHeight="1" x14ac:dyDescent="0.25">
      <c r="A1036" s="12" t="s">
        <v>378</v>
      </c>
      <c r="B1036" s="14" t="s">
        <v>385</v>
      </c>
      <c r="C1036" s="14"/>
      <c r="D1036" s="20"/>
      <c r="E1036" s="20"/>
      <c r="F1036" s="20"/>
      <c r="G1036" s="20"/>
      <c r="H1036" s="20"/>
      <c r="I1036" s="20"/>
      <c r="J1036" s="20"/>
      <c r="K1036" s="20"/>
      <c r="L1036" s="20">
        <v>210</v>
      </c>
      <c r="M1036" s="20"/>
      <c r="N1036" s="20">
        <v>50250</v>
      </c>
      <c r="O1036" s="20">
        <v>90454</v>
      </c>
      <c r="P1036" s="20">
        <v>40</v>
      </c>
      <c r="Q1036" s="20">
        <v>0</v>
      </c>
      <c r="R1036" s="20">
        <v>50</v>
      </c>
      <c r="S1036" s="20">
        <v>100</v>
      </c>
      <c r="T1036" s="20">
        <v>100</v>
      </c>
      <c r="U1036" s="20">
        <v>10</v>
      </c>
      <c r="V1036" s="20"/>
    </row>
    <row r="1037" spans="1:23" s="10" customFormat="1" ht="16.5" customHeight="1" x14ac:dyDescent="0.25">
      <c r="A1037" s="12" t="s">
        <v>378</v>
      </c>
      <c r="B1037" s="14" t="s">
        <v>1753</v>
      </c>
      <c r="C1037" s="14"/>
      <c r="D1037" s="20">
        <v>11000</v>
      </c>
      <c r="E1037" s="20"/>
      <c r="F1037" s="20"/>
      <c r="G1037" s="20"/>
      <c r="H1037" s="20"/>
      <c r="I1037" s="20">
        <v>165000</v>
      </c>
      <c r="J1037" s="20">
        <v>200</v>
      </c>
      <c r="K1037" s="20">
        <v>1500000</v>
      </c>
      <c r="L1037" s="20">
        <v>30</v>
      </c>
      <c r="M1037" s="20">
        <v>60000</v>
      </c>
      <c r="N1037" s="20">
        <v>15000</v>
      </c>
      <c r="O1037" s="20">
        <v>1560</v>
      </c>
      <c r="P1037" s="20"/>
      <c r="Q1037" s="20"/>
      <c r="R1037" s="20"/>
      <c r="S1037" s="20"/>
      <c r="T1037" s="20"/>
      <c r="U1037" s="20"/>
      <c r="V1037" s="20"/>
    </row>
    <row r="1038" spans="1:23" s="10" customFormat="1" ht="16.5" customHeight="1" x14ac:dyDescent="0.25">
      <c r="A1038" s="12" t="s">
        <v>378</v>
      </c>
      <c r="B1038" s="14" t="s">
        <v>1754</v>
      </c>
      <c r="C1038" s="14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>
        <v>0</v>
      </c>
      <c r="R1038" s="20">
        <v>300000</v>
      </c>
      <c r="S1038" s="20">
        <v>300000</v>
      </c>
      <c r="T1038" s="20"/>
      <c r="U1038" s="20">
        <v>219000</v>
      </c>
      <c r="V1038" s="20">
        <v>448575</v>
      </c>
    </row>
    <row r="1039" spans="1:23" s="10" customFormat="1" ht="16.5" customHeight="1" x14ac:dyDescent="0.25">
      <c r="A1039" s="12" t="s">
        <v>378</v>
      </c>
      <c r="B1039" s="14" t="s">
        <v>1386</v>
      </c>
      <c r="C1039" s="14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>
        <v>53253</v>
      </c>
      <c r="U1039" s="20"/>
      <c r="V1039" s="20">
        <v>100</v>
      </c>
    </row>
    <row r="1040" spans="1:23" s="10" customFormat="1" ht="16.5" customHeight="1" x14ac:dyDescent="0.25">
      <c r="A1040" s="17" t="s">
        <v>952</v>
      </c>
      <c r="B1040" s="17" t="s">
        <v>952</v>
      </c>
      <c r="C1040" s="17"/>
      <c r="D1040" s="19">
        <f t="shared" ref="D1040:U1040" si="13">SUM(D1009:D1039)</f>
        <v>303525</v>
      </c>
      <c r="E1040" s="19">
        <f t="shared" si="13"/>
        <v>0</v>
      </c>
      <c r="F1040" s="19">
        <f t="shared" si="13"/>
        <v>52000</v>
      </c>
      <c r="G1040" s="19">
        <f t="shared" si="13"/>
        <v>140000</v>
      </c>
      <c r="H1040" s="19">
        <f t="shared" si="13"/>
        <v>666500</v>
      </c>
      <c r="I1040" s="19">
        <f t="shared" si="13"/>
        <v>401500</v>
      </c>
      <c r="J1040" s="19">
        <f t="shared" si="13"/>
        <v>500</v>
      </c>
      <c r="K1040" s="19">
        <f t="shared" si="13"/>
        <v>2074000</v>
      </c>
      <c r="L1040" s="19">
        <f t="shared" si="13"/>
        <v>281654</v>
      </c>
      <c r="M1040" s="19">
        <f t="shared" si="13"/>
        <v>254400</v>
      </c>
      <c r="N1040" s="19">
        <f t="shared" si="13"/>
        <v>669253</v>
      </c>
      <c r="O1040" s="19">
        <f t="shared" si="13"/>
        <v>764319</v>
      </c>
      <c r="P1040" s="19">
        <f t="shared" si="13"/>
        <v>167540</v>
      </c>
      <c r="Q1040" s="19">
        <f t="shared" si="13"/>
        <v>51300</v>
      </c>
      <c r="R1040" s="19">
        <f t="shared" si="13"/>
        <v>3406053</v>
      </c>
      <c r="S1040" s="19">
        <f t="shared" si="13"/>
        <v>45771752</v>
      </c>
      <c r="T1040" s="19">
        <f t="shared" si="13"/>
        <v>1249279</v>
      </c>
      <c r="U1040" s="19">
        <f t="shared" si="13"/>
        <v>1986030</v>
      </c>
      <c r="V1040" s="19">
        <f>SUM(V1009:V1039)</f>
        <v>2907582</v>
      </c>
      <c r="W1040" s="34" t="s">
        <v>939</v>
      </c>
    </row>
    <row r="1041" spans="1:23" s="10" customFormat="1" ht="16.5" customHeight="1" x14ac:dyDescent="0.25">
      <c r="A1041" s="12" t="s">
        <v>398</v>
      </c>
      <c r="B1041" s="14">
        <v>632</v>
      </c>
      <c r="C1041" s="14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>
        <v>200000</v>
      </c>
      <c r="Q1041" s="20">
        <v>0</v>
      </c>
      <c r="R1041" s="20">
        <v>20000000</v>
      </c>
      <c r="S1041" s="20"/>
      <c r="T1041" s="20"/>
      <c r="U1041" s="20"/>
      <c r="V1041" s="20"/>
      <c r="W1041" s="34"/>
    </row>
    <row r="1042" spans="1:23" s="10" customFormat="1" ht="16.5" customHeight="1" x14ac:dyDescent="0.25">
      <c r="A1042" s="12" t="s">
        <v>398</v>
      </c>
      <c r="B1042" s="12" t="s">
        <v>1163</v>
      </c>
      <c r="C1042" s="12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>
        <v>75000</v>
      </c>
      <c r="S1042" s="33">
        <v>75000</v>
      </c>
      <c r="T1042" s="33"/>
      <c r="U1042" s="33"/>
      <c r="V1042" s="33"/>
      <c r="W1042" s="34"/>
    </row>
    <row r="1043" spans="1:23" s="10" customFormat="1" ht="16.5" customHeight="1" x14ac:dyDescent="0.25">
      <c r="A1043" s="12" t="s">
        <v>398</v>
      </c>
      <c r="B1043" s="12" t="s">
        <v>1164</v>
      </c>
      <c r="C1043" s="12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>
        <v>15000</v>
      </c>
      <c r="S1043" s="33">
        <v>15000</v>
      </c>
      <c r="T1043" s="33"/>
      <c r="U1043" s="33"/>
      <c r="V1043" s="33"/>
      <c r="W1043" s="34"/>
    </row>
    <row r="1044" spans="1:23" s="10" customFormat="1" ht="16.5" customHeight="1" x14ac:dyDescent="0.25">
      <c r="A1044" s="12" t="s">
        <v>398</v>
      </c>
      <c r="B1044" s="12" t="s">
        <v>1165</v>
      </c>
      <c r="C1044" s="12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>
        <v>25000</v>
      </c>
      <c r="S1044" s="33">
        <v>25000</v>
      </c>
      <c r="T1044" s="33"/>
      <c r="U1044" s="33"/>
      <c r="V1044" s="33"/>
      <c r="W1044" s="34"/>
    </row>
    <row r="1045" spans="1:23" s="10" customFormat="1" ht="16.5" customHeight="1" x14ac:dyDescent="0.25">
      <c r="A1045" s="12" t="s">
        <v>398</v>
      </c>
      <c r="B1045" s="12" t="s">
        <v>1166</v>
      </c>
      <c r="C1045" s="12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>
        <v>25000</v>
      </c>
      <c r="S1045" s="33">
        <v>25000</v>
      </c>
      <c r="T1045" s="33"/>
      <c r="U1045" s="33"/>
      <c r="V1045" s="33"/>
      <c r="W1045" s="34"/>
    </row>
    <row r="1046" spans="1:23" s="10" customFormat="1" ht="16.5" customHeight="1" x14ac:dyDescent="0.25">
      <c r="A1046" s="12" t="s">
        <v>398</v>
      </c>
      <c r="B1046" s="12" t="s">
        <v>1167</v>
      </c>
      <c r="C1046" s="12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>
        <v>25000</v>
      </c>
      <c r="S1046" s="33">
        <v>25000</v>
      </c>
      <c r="T1046" s="33"/>
      <c r="U1046" s="33"/>
      <c r="V1046" s="33"/>
    </row>
    <row r="1047" spans="1:23" s="10" customFormat="1" ht="16.5" customHeight="1" x14ac:dyDescent="0.25">
      <c r="A1047" s="12" t="s">
        <v>398</v>
      </c>
      <c r="B1047" s="14" t="s">
        <v>1755</v>
      </c>
      <c r="C1047" s="14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>
        <v>20100000</v>
      </c>
      <c r="T1047" s="20">
        <v>15330000</v>
      </c>
      <c r="U1047" s="20">
        <v>11628390</v>
      </c>
      <c r="V1047" s="20">
        <v>18555660</v>
      </c>
    </row>
    <row r="1048" spans="1:23" s="10" customFormat="1" ht="16.5" customHeight="1" x14ac:dyDescent="0.25">
      <c r="A1048" s="12" t="s">
        <v>398</v>
      </c>
      <c r="B1048" s="14" t="s">
        <v>1168</v>
      </c>
      <c r="C1048" s="14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>
        <v>200000</v>
      </c>
      <c r="S1048" s="20">
        <v>200000</v>
      </c>
      <c r="T1048" s="20"/>
      <c r="U1048" s="20"/>
      <c r="V1048" s="20"/>
    </row>
    <row r="1049" spans="1:23" s="10" customFormat="1" ht="16.5" customHeight="1" x14ac:dyDescent="0.25">
      <c r="A1049" s="12" t="s">
        <v>398</v>
      </c>
      <c r="B1049" s="14" t="s">
        <v>1756</v>
      </c>
      <c r="C1049" s="14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>
        <v>258000</v>
      </c>
      <c r="S1049" s="20">
        <v>258000</v>
      </c>
      <c r="T1049" s="20"/>
      <c r="U1049" s="20">
        <v>177080</v>
      </c>
      <c r="V1049" s="20">
        <v>160820</v>
      </c>
    </row>
    <row r="1050" spans="1:23" s="10" customFormat="1" ht="16.5" customHeight="1" x14ac:dyDescent="0.25">
      <c r="A1050" s="12" t="s">
        <v>398</v>
      </c>
      <c r="B1050" s="14" t="s">
        <v>390</v>
      </c>
      <c r="C1050" s="14"/>
      <c r="D1050" s="20"/>
      <c r="E1050" s="20"/>
      <c r="F1050" s="20"/>
      <c r="G1050" s="20"/>
      <c r="H1050" s="20"/>
      <c r="I1050" s="20"/>
      <c r="J1050" s="20"/>
      <c r="K1050" s="20"/>
      <c r="L1050" s="20">
        <v>5000</v>
      </c>
      <c r="M1050" s="20"/>
      <c r="N1050" s="20">
        <v>10500</v>
      </c>
      <c r="O1050" s="20">
        <v>2100</v>
      </c>
      <c r="P1050" s="20"/>
      <c r="Q1050" s="20">
        <v>100</v>
      </c>
      <c r="R1050" s="20"/>
      <c r="S1050" s="20"/>
      <c r="T1050" s="20"/>
      <c r="U1050" s="20"/>
      <c r="V1050" s="20"/>
    </row>
    <row r="1051" spans="1:23" s="10" customFormat="1" ht="16.5" customHeight="1" x14ac:dyDescent="0.25">
      <c r="A1051" s="12" t="s">
        <v>398</v>
      </c>
      <c r="B1051" s="14" t="s">
        <v>1895</v>
      </c>
      <c r="C1051" s="14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>
        <v>255750</v>
      </c>
      <c r="V1051" s="20">
        <v>1339480</v>
      </c>
    </row>
    <row r="1052" spans="1:23" s="10" customFormat="1" ht="16.5" customHeight="1" x14ac:dyDescent="0.25">
      <c r="A1052" s="12" t="s">
        <v>398</v>
      </c>
      <c r="B1052" s="14" t="s">
        <v>2260</v>
      </c>
      <c r="C1052" s="14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>
        <v>206000</v>
      </c>
    </row>
    <row r="1053" spans="1:23" s="10" customFormat="1" ht="16.5" customHeight="1" x14ac:dyDescent="0.25">
      <c r="A1053" s="12" t="s">
        <v>398</v>
      </c>
      <c r="B1053" s="14" t="s">
        <v>1169</v>
      </c>
      <c r="C1053" s="14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>
        <v>7503100</v>
      </c>
      <c r="S1053" s="20">
        <v>7500450</v>
      </c>
      <c r="T1053" s="20">
        <f>9000+2642000</f>
        <v>2651000</v>
      </c>
      <c r="U1053" s="20">
        <f>20200+1053140</f>
        <v>1073340</v>
      </c>
      <c r="V1053" s="20">
        <v>1932540</v>
      </c>
    </row>
    <row r="1054" spans="1:23" s="10" customFormat="1" ht="16.5" customHeight="1" x14ac:dyDescent="0.25">
      <c r="A1054" s="12" t="s">
        <v>398</v>
      </c>
      <c r="B1054" s="14" t="s">
        <v>1757</v>
      </c>
      <c r="C1054" s="14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>
        <v>399000</v>
      </c>
      <c r="S1054" s="20">
        <v>399000</v>
      </c>
      <c r="T1054" s="20">
        <v>437000</v>
      </c>
      <c r="U1054" s="20"/>
      <c r="V1054" s="20">
        <v>1156000</v>
      </c>
    </row>
    <row r="1055" spans="1:23" s="10" customFormat="1" ht="16.5" customHeight="1" x14ac:dyDescent="0.25">
      <c r="A1055" s="12" t="s">
        <v>398</v>
      </c>
      <c r="B1055" s="14" t="s">
        <v>20</v>
      </c>
      <c r="C1055" s="14"/>
      <c r="D1055" s="20">
        <v>2640000</v>
      </c>
      <c r="E1055" s="20">
        <v>100000</v>
      </c>
      <c r="F1055" s="20"/>
      <c r="G1055" s="20"/>
      <c r="H1055" s="20">
        <v>3102450</v>
      </c>
      <c r="I1055" s="20">
        <v>2450900</v>
      </c>
      <c r="J1055" s="20">
        <v>425000</v>
      </c>
      <c r="K1055" s="20"/>
      <c r="L1055" s="20"/>
      <c r="M1055" s="20"/>
      <c r="N1055" s="20">
        <v>3000</v>
      </c>
      <c r="O1055" s="20"/>
      <c r="P1055" s="20">
        <v>4000</v>
      </c>
      <c r="Q1055" s="20">
        <v>0</v>
      </c>
      <c r="R1055" s="20">
        <v>300</v>
      </c>
      <c r="S1055" s="20">
        <v>190</v>
      </c>
      <c r="T1055" s="20"/>
      <c r="U1055" s="20"/>
      <c r="V1055" s="20"/>
    </row>
    <row r="1056" spans="1:23" s="10" customFormat="1" ht="16.5" customHeight="1" x14ac:dyDescent="0.25">
      <c r="A1056" s="12" t="s">
        <v>398</v>
      </c>
      <c r="B1056" s="14" t="s">
        <v>1170</v>
      </c>
      <c r="C1056" s="14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>
        <v>250</v>
      </c>
      <c r="S1056" s="20"/>
      <c r="T1056" s="20"/>
      <c r="U1056" s="20"/>
      <c r="V1056" s="20"/>
    </row>
    <row r="1057" spans="1:22" s="10" customFormat="1" ht="16.5" customHeight="1" x14ac:dyDescent="0.25">
      <c r="A1057" s="12" t="s">
        <v>398</v>
      </c>
      <c r="B1057" s="14" t="s">
        <v>1758</v>
      </c>
      <c r="C1057" s="14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>
        <v>100000</v>
      </c>
      <c r="O1057" s="20"/>
      <c r="P1057" s="20">
        <v>3600000</v>
      </c>
      <c r="Q1057" s="20">
        <v>0</v>
      </c>
      <c r="R1057" s="20">
        <v>5000000</v>
      </c>
      <c r="S1057" s="20">
        <v>4000500</v>
      </c>
      <c r="T1057" s="20"/>
      <c r="U1057" s="20"/>
      <c r="V1057" s="20"/>
    </row>
    <row r="1058" spans="1:22" s="10" customFormat="1" ht="16.5" customHeight="1" x14ac:dyDescent="0.25">
      <c r="A1058" s="12" t="s">
        <v>398</v>
      </c>
      <c r="B1058" s="14" t="s">
        <v>1569</v>
      </c>
      <c r="C1058" s="14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>
        <v>148</v>
      </c>
      <c r="T1058" s="20"/>
      <c r="U1058" s="20"/>
      <c r="V1058" s="20"/>
    </row>
    <row r="1059" spans="1:22" s="10" customFormat="1" ht="16.5" customHeight="1" x14ac:dyDescent="0.25">
      <c r="A1059" s="12" t="s">
        <v>398</v>
      </c>
      <c r="B1059" s="14" t="s">
        <v>1896</v>
      </c>
      <c r="C1059" s="14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>
        <v>38000</v>
      </c>
      <c r="U1059" s="20">
        <v>1778000</v>
      </c>
      <c r="V1059" s="20">
        <v>1248200</v>
      </c>
    </row>
    <row r="1060" spans="1:22" s="10" customFormat="1" ht="16.5" customHeight="1" x14ac:dyDescent="0.25">
      <c r="A1060" s="12" t="s">
        <v>398</v>
      </c>
      <c r="B1060" s="14" t="s">
        <v>391</v>
      </c>
      <c r="C1060" s="14"/>
      <c r="D1060" s="20">
        <v>1540000</v>
      </c>
      <c r="E1060" s="20">
        <v>3000000</v>
      </c>
      <c r="F1060" s="20"/>
      <c r="G1060" s="20"/>
      <c r="H1060" s="20">
        <v>5110200</v>
      </c>
      <c r="I1060" s="20">
        <v>3321200</v>
      </c>
      <c r="J1060" s="20">
        <v>1320000</v>
      </c>
      <c r="K1060" s="20"/>
      <c r="L1060" s="20"/>
      <c r="M1060" s="20"/>
      <c r="N1060" s="20"/>
      <c r="O1060" s="20"/>
      <c r="P1060" s="20"/>
      <c r="Q1060" s="20">
        <v>0</v>
      </c>
      <c r="R1060" s="20"/>
      <c r="S1060" s="20"/>
      <c r="T1060" s="20"/>
      <c r="U1060" s="20"/>
      <c r="V1060" s="20"/>
    </row>
    <row r="1061" spans="1:22" s="10" customFormat="1" ht="16.5" customHeight="1" x14ac:dyDescent="0.25">
      <c r="A1061" s="12" t="s">
        <v>398</v>
      </c>
      <c r="B1061" s="14" t="s">
        <v>1898</v>
      </c>
      <c r="C1061" s="14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>
        <v>196000</v>
      </c>
      <c r="U1061" s="20"/>
      <c r="V1061" s="20">
        <v>191000</v>
      </c>
    </row>
    <row r="1062" spans="1:22" s="10" customFormat="1" ht="16.5" customHeight="1" x14ac:dyDescent="0.25">
      <c r="A1062" s="12" t="s">
        <v>398</v>
      </c>
      <c r="B1062" s="14" t="s">
        <v>392</v>
      </c>
      <c r="C1062" s="14"/>
      <c r="D1062" s="20"/>
      <c r="E1062" s="20"/>
      <c r="F1062" s="20"/>
      <c r="G1062" s="20"/>
      <c r="H1062" s="20"/>
      <c r="I1062" s="20"/>
      <c r="J1062" s="20"/>
      <c r="K1062" s="20">
        <v>80000</v>
      </c>
      <c r="L1062" s="20"/>
      <c r="M1062" s="20"/>
      <c r="N1062" s="20"/>
      <c r="O1062" s="20"/>
      <c r="P1062" s="20"/>
      <c r="Q1062" s="20">
        <v>0</v>
      </c>
      <c r="R1062" s="20"/>
      <c r="S1062" s="20"/>
      <c r="T1062" s="20"/>
      <c r="U1062" s="20"/>
      <c r="V1062" s="20"/>
    </row>
    <row r="1063" spans="1:22" s="10" customFormat="1" ht="16.5" customHeight="1" x14ac:dyDescent="0.25">
      <c r="A1063" s="12" t="s">
        <v>398</v>
      </c>
      <c r="B1063" s="14" t="s">
        <v>426</v>
      </c>
      <c r="C1063" s="14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>
        <v>211000</v>
      </c>
      <c r="U1063" s="20">
        <v>273100</v>
      </c>
      <c r="V1063" s="20">
        <v>1941500</v>
      </c>
    </row>
    <row r="1064" spans="1:22" s="10" customFormat="1" ht="16.5" customHeight="1" x14ac:dyDescent="0.25">
      <c r="A1064" s="12" t="s">
        <v>398</v>
      </c>
      <c r="B1064" s="14" t="s">
        <v>1759</v>
      </c>
      <c r="C1064" s="14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>
        <v>11400000</v>
      </c>
      <c r="S1064" s="20">
        <v>11400000</v>
      </c>
      <c r="T1064" s="20">
        <v>19000000</v>
      </c>
      <c r="U1064" s="20">
        <v>22175770</v>
      </c>
      <c r="V1064" s="20">
        <v>32774920</v>
      </c>
    </row>
    <row r="1065" spans="1:22" s="10" customFormat="1" ht="16.5" customHeight="1" x14ac:dyDescent="0.25">
      <c r="A1065" s="12" t="s">
        <v>398</v>
      </c>
      <c r="B1065" s="14" t="s">
        <v>1171</v>
      </c>
      <c r="C1065" s="14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>
        <v>272000</v>
      </c>
      <c r="S1065" s="20">
        <v>272000</v>
      </c>
      <c r="T1065" s="20"/>
      <c r="U1065" s="20"/>
      <c r="V1065" s="20"/>
    </row>
    <row r="1066" spans="1:22" s="10" customFormat="1" ht="16.5" customHeight="1" x14ac:dyDescent="0.25">
      <c r="A1066" s="12" t="s">
        <v>398</v>
      </c>
      <c r="B1066" s="14" t="s">
        <v>393</v>
      </c>
      <c r="C1066" s="14"/>
      <c r="D1066" s="20">
        <v>400000</v>
      </c>
      <c r="E1066" s="20">
        <v>120000</v>
      </c>
      <c r="F1066" s="20"/>
      <c r="G1066" s="20"/>
      <c r="H1066" s="20"/>
      <c r="I1066" s="20"/>
      <c r="J1066" s="20">
        <v>300000</v>
      </c>
      <c r="K1066" s="20"/>
      <c r="L1066" s="20"/>
      <c r="M1066" s="20"/>
      <c r="N1066" s="20"/>
      <c r="O1066" s="20"/>
      <c r="P1066" s="20"/>
      <c r="Q1066" s="20">
        <v>0</v>
      </c>
      <c r="R1066" s="20"/>
      <c r="S1066" s="20"/>
      <c r="T1066" s="20"/>
      <c r="U1066" s="20"/>
      <c r="V1066" s="20"/>
    </row>
    <row r="1067" spans="1:22" s="10" customFormat="1" ht="16.5" customHeight="1" x14ac:dyDescent="0.25">
      <c r="A1067" s="12" t="s">
        <v>398</v>
      </c>
      <c r="B1067" s="13" t="s">
        <v>10</v>
      </c>
      <c r="C1067" s="14"/>
      <c r="D1067" s="20">
        <v>2160348</v>
      </c>
      <c r="E1067" s="20">
        <v>332000</v>
      </c>
      <c r="F1067" s="20"/>
      <c r="G1067" s="20"/>
      <c r="H1067" s="20">
        <v>4775</v>
      </c>
      <c r="I1067" s="20"/>
      <c r="J1067" s="20"/>
      <c r="K1067" s="20">
        <v>40000</v>
      </c>
      <c r="L1067" s="20"/>
      <c r="M1067" s="20"/>
      <c r="N1067" s="20"/>
      <c r="O1067" s="20"/>
      <c r="P1067" s="20">
        <v>100</v>
      </c>
      <c r="Q1067" s="20">
        <v>5000</v>
      </c>
      <c r="R1067" s="20">
        <v>452</v>
      </c>
      <c r="S1067" s="20"/>
      <c r="T1067" s="20"/>
      <c r="U1067" s="20">
        <v>500</v>
      </c>
      <c r="V1067" s="20"/>
    </row>
    <row r="1068" spans="1:22" s="10" customFormat="1" ht="16.5" customHeight="1" x14ac:dyDescent="0.25">
      <c r="A1068" s="12" t="s">
        <v>398</v>
      </c>
      <c r="B1068" s="14" t="s">
        <v>394</v>
      </c>
      <c r="C1068" s="14"/>
      <c r="D1068" s="20">
        <v>1580000</v>
      </c>
      <c r="E1068" s="20">
        <v>1065000</v>
      </c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>
        <v>0</v>
      </c>
      <c r="R1068" s="20"/>
      <c r="S1068" s="20"/>
      <c r="T1068" s="20"/>
      <c r="U1068" s="20"/>
      <c r="V1068" s="20"/>
    </row>
    <row r="1069" spans="1:22" s="10" customFormat="1" ht="16.5" customHeight="1" x14ac:dyDescent="0.25">
      <c r="A1069" s="12" t="s">
        <v>398</v>
      </c>
      <c r="B1069" s="14" t="s">
        <v>1897</v>
      </c>
      <c r="C1069" s="14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>
        <v>200500</v>
      </c>
      <c r="U1069" s="20">
        <v>219000</v>
      </c>
      <c r="V1069" s="20">
        <v>24500</v>
      </c>
    </row>
    <row r="1070" spans="1:22" s="10" customFormat="1" ht="16.5" customHeight="1" x14ac:dyDescent="0.25">
      <c r="A1070" s="12" t="s">
        <v>398</v>
      </c>
      <c r="B1070" s="14" t="s">
        <v>395</v>
      </c>
      <c r="C1070" s="14"/>
      <c r="D1070" s="20"/>
      <c r="E1070" s="20"/>
      <c r="F1070" s="20"/>
      <c r="G1070" s="20"/>
      <c r="H1070" s="20"/>
      <c r="I1070" s="20"/>
      <c r="J1070" s="20"/>
      <c r="K1070" s="20">
        <v>40000</v>
      </c>
      <c r="L1070" s="20"/>
      <c r="M1070" s="20"/>
      <c r="N1070" s="20"/>
      <c r="O1070" s="20"/>
      <c r="P1070" s="20"/>
      <c r="Q1070" s="20">
        <v>0</v>
      </c>
      <c r="R1070" s="20"/>
      <c r="S1070" s="20"/>
      <c r="T1070" s="20"/>
      <c r="U1070" s="20"/>
      <c r="V1070" s="20"/>
    </row>
    <row r="1071" spans="1:22" s="10" customFormat="1" ht="16.5" customHeight="1" x14ac:dyDescent="0.25">
      <c r="A1071" s="12" t="s">
        <v>398</v>
      </c>
      <c r="B1071" s="14" t="s">
        <v>1172</v>
      </c>
      <c r="C1071" s="14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>
        <v>650000</v>
      </c>
      <c r="S1071" s="20">
        <v>650000</v>
      </c>
      <c r="T1071" s="20">
        <v>16000</v>
      </c>
      <c r="U1071" s="20">
        <v>2182200</v>
      </c>
      <c r="V1071" s="20">
        <v>577280</v>
      </c>
    </row>
    <row r="1072" spans="1:22" s="10" customFormat="1" ht="16.5" customHeight="1" x14ac:dyDescent="0.25">
      <c r="A1072" s="12" t="s">
        <v>398</v>
      </c>
      <c r="B1072" s="14" t="s">
        <v>1173</v>
      </c>
      <c r="C1072" s="14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>
        <v>400000</v>
      </c>
      <c r="S1072" s="20">
        <v>400000</v>
      </c>
      <c r="T1072" s="20"/>
      <c r="U1072" s="20"/>
      <c r="V1072" s="20"/>
    </row>
    <row r="1073" spans="1:23" s="10" customFormat="1" ht="16.5" customHeight="1" x14ac:dyDescent="0.25">
      <c r="A1073" s="12" t="s">
        <v>398</v>
      </c>
      <c r="B1073" s="14" t="s">
        <v>1174</v>
      </c>
      <c r="C1073" s="14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>
        <v>250000</v>
      </c>
      <c r="S1073" s="20">
        <v>250000</v>
      </c>
      <c r="T1073" s="20"/>
      <c r="U1073" s="20"/>
      <c r="V1073" s="20"/>
    </row>
    <row r="1074" spans="1:23" s="10" customFormat="1" ht="16.5" customHeight="1" x14ac:dyDescent="0.25">
      <c r="A1074" s="12" t="s">
        <v>398</v>
      </c>
      <c r="B1074" s="14" t="s">
        <v>1760</v>
      </c>
      <c r="C1074" s="14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>
        <v>7000000</v>
      </c>
      <c r="Q1074" s="20">
        <v>0</v>
      </c>
      <c r="R1074" s="20">
        <v>6500000</v>
      </c>
      <c r="S1074" s="20">
        <v>6000000</v>
      </c>
      <c r="T1074" s="20"/>
      <c r="U1074" s="20"/>
      <c r="V1074" s="20"/>
    </row>
    <row r="1075" spans="1:23" s="10" customFormat="1" ht="16.5" customHeight="1" x14ac:dyDescent="0.25">
      <c r="A1075" s="12" t="s">
        <v>398</v>
      </c>
      <c r="B1075" s="14" t="s">
        <v>1761</v>
      </c>
      <c r="C1075" s="14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>
        <v>2000000</v>
      </c>
      <c r="O1075" s="20"/>
      <c r="P1075" s="20">
        <v>2500000</v>
      </c>
      <c r="Q1075" s="20">
        <v>0</v>
      </c>
      <c r="R1075" s="20">
        <v>1000000</v>
      </c>
      <c r="S1075" s="20">
        <v>1000000</v>
      </c>
      <c r="T1075" s="20"/>
      <c r="U1075" s="20"/>
      <c r="V1075" s="20"/>
    </row>
    <row r="1076" spans="1:23" s="10" customFormat="1" ht="16.5" customHeight="1" x14ac:dyDescent="0.25">
      <c r="A1076" s="12" t="s">
        <v>398</v>
      </c>
      <c r="B1076" s="14" t="s">
        <v>1003</v>
      </c>
      <c r="C1076" s="14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>
        <v>600000</v>
      </c>
      <c r="Q1076" s="20">
        <v>0</v>
      </c>
      <c r="R1076" s="20">
        <v>130000</v>
      </c>
      <c r="S1076" s="20">
        <v>130000</v>
      </c>
      <c r="T1076" s="20"/>
      <c r="U1076" s="20"/>
      <c r="V1076" s="20"/>
    </row>
    <row r="1077" spans="1:23" s="10" customFormat="1" ht="16.5" customHeight="1" x14ac:dyDescent="0.25">
      <c r="A1077" s="12" t="s">
        <v>398</v>
      </c>
      <c r="B1077" s="14" t="s">
        <v>1762</v>
      </c>
      <c r="C1077" s="14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>
        <v>2500000</v>
      </c>
      <c r="S1077" s="20">
        <v>2500000</v>
      </c>
      <c r="T1077" s="20">
        <v>3500000</v>
      </c>
      <c r="U1077" s="20">
        <v>3243830</v>
      </c>
      <c r="V1077" s="20">
        <v>1076505</v>
      </c>
    </row>
    <row r="1078" spans="1:23" s="10" customFormat="1" ht="16.5" customHeight="1" x14ac:dyDescent="0.25">
      <c r="A1078" s="12" t="s">
        <v>398</v>
      </c>
      <c r="B1078" s="14" t="s">
        <v>396</v>
      </c>
      <c r="C1078" s="14"/>
      <c r="D1078" s="20">
        <v>1800000</v>
      </c>
      <c r="E1078" s="20">
        <v>1300000</v>
      </c>
      <c r="F1078" s="20"/>
      <c r="G1078" s="20"/>
      <c r="H1078" s="20">
        <v>50000</v>
      </c>
      <c r="I1078" s="20"/>
      <c r="J1078" s="20"/>
      <c r="K1078" s="20"/>
      <c r="L1078" s="20"/>
      <c r="M1078" s="20"/>
      <c r="N1078" s="20"/>
      <c r="O1078" s="20"/>
      <c r="P1078" s="20"/>
      <c r="Q1078" s="20">
        <v>0</v>
      </c>
      <c r="R1078" s="20"/>
      <c r="S1078" s="20"/>
      <c r="T1078" s="20"/>
      <c r="U1078" s="20"/>
      <c r="V1078" s="20"/>
    </row>
    <row r="1079" spans="1:23" s="10" customFormat="1" ht="16.5" customHeight="1" x14ac:dyDescent="0.25">
      <c r="A1079" s="12" t="s">
        <v>398</v>
      </c>
      <c r="B1079" s="14" t="s">
        <v>397</v>
      </c>
      <c r="C1079" s="14"/>
      <c r="D1079" s="20">
        <v>3835000</v>
      </c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</row>
    <row r="1080" spans="1:23" s="10" customFormat="1" ht="16.5" customHeight="1" x14ac:dyDescent="0.25">
      <c r="A1080" s="12" t="s">
        <v>398</v>
      </c>
      <c r="B1080" s="14" t="s">
        <v>1763</v>
      </c>
      <c r="C1080" s="14"/>
      <c r="D1080" s="20">
        <v>0</v>
      </c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>
        <v>0</v>
      </c>
      <c r="R1080" s="20">
        <v>120000</v>
      </c>
      <c r="S1080" s="20">
        <v>120000</v>
      </c>
      <c r="T1080" s="20"/>
      <c r="U1080" s="20"/>
      <c r="V1080" s="20"/>
    </row>
    <row r="1081" spans="1:23" s="10" customFormat="1" ht="16.5" customHeight="1" x14ac:dyDescent="0.25">
      <c r="A1081" s="17" t="s">
        <v>954</v>
      </c>
      <c r="B1081" s="17" t="s">
        <v>954</v>
      </c>
      <c r="C1081" s="17"/>
      <c r="D1081" s="19">
        <f t="shared" ref="D1081:U1081" si="14">SUM(D1041:D1080)</f>
        <v>13955348</v>
      </c>
      <c r="E1081" s="19">
        <f t="shared" si="14"/>
        <v>5917000</v>
      </c>
      <c r="F1081" s="19">
        <f t="shared" si="14"/>
        <v>0</v>
      </c>
      <c r="G1081" s="19">
        <f t="shared" si="14"/>
        <v>0</v>
      </c>
      <c r="H1081" s="19">
        <f t="shared" si="14"/>
        <v>8267425</v>
      </c>
      <c r="I1081" s="19">
        <f t="shared" si="14"/>
        <v>5772100</v>
      </c>
      <c r="J1081" s="19">
        <f t="shared" si="14"/>
        <v>2045000</v>
      </c>
      <c r="K1081" s="19">
        <f t="shared" si="14"/>
        <v>160000</v>
      </c>
      <c r="L1081" s="19">
        <f t="shared" si="14"/>
        <v>5000</v>
      </c>
      <c r="M1081" s="19">
        <f t="shared" si="14"/>
        <v>0</v>
      </c>
      <c r="N1081" s="19">
        <f t="shared" si="14"/>
        <v>2113500</v>
      </c>
      <c r="O1081" s="19">
        <f t="shared" si="14"/>
        <v>2100</v>
      </c>
      <c r="P1081" s="19">
        <f t="shared" si="14"/>
        <v>13904100</v>
      </c>
      <c r="Q1081" s="19">
        <f t="shared" si="14"/>
        <v>5100</v>
      </c>
      <c r="R1081" s="19">
        <f t="shared" si="14"/>
        <v>56748102</v>
      </c>
      <c r="S1081" s="19">
        <f t="shared" si="14"/>
        <v>55345288</v>
      </c>
      <c r="T1081" s="19">
        <f t="shared" si="14"/>
        <v>41579500</v>
      </c>
      <c r="U1081" s="19">
        <f t="shared" si="14"/>
        <v>43006960</v>
      </c>
      <c r="V1081" s="19"/>
      <c r="W1081" s="34" t="s">
        <v>939</v>
      </c>
    </row>
    <row r="1082" spans="1:23" s="10" customFormat="1" ht="16.5" customHeight="1" x14ac:dyDescent="0.25">
      <c r="A1082" s="12" t="s">
        <v>2261</v>
      </c>
      <c r="B1082" s="12" t="s">
        <v>10</v>
      </c>
      <c r="C1082" s="12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>
        <v>20000</v>
      </c>
      <c r="W1082" s="34"/>
    </row>
    <row r="1083" spans="1:23" s="10" customFormat="1" ht="16.5" customHeight="1" x14ac:dyDescent="0.25">
      <c r="A1083" s="17" t="s">
        <v>2262</v>
      </c>
      <c r="B1083" s="17" t="s">
        <v>2262</v>
      </c>
      <c r="C1083" s="17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>
        <f>SUM(V1082)</f>
        <v>20000</v>
      </c>
      <c r="W1083" s="34" t="s">
        <v>939</v>
      </c>
    </row>
    <row r="1084" spans="1:23" s="10" customFormat="1" ht="16.5" customHeight="1" x14ac:dyDescent="0.25">
      <c r="A1084" s="12" t="s">
        <v>1388</v>
      </c>
      <c r="B1084" s="13" t="s">
        <v>10</v>
      </c>
      <c r="C1084" s="12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>
        <v>30</v>
      </c>
      <c r="S1084" s="33">
        <v>15</v>
      </c>
      <c r="T1084" s="33">
        <v>100</v>
      </c>
      <c r="U1084" s="33"/>
      <c r="V1084" s="33">
        <v>20</v>
      </c>
      <c r="W1084" s="34"/>
    </row>
    <row r="1085" spans="1:23" s="10" customFormat="1" ht="16.5" customHeight="1" x14ac:dyDescent="0.25">
      <c r="A1085" s="17" t="s">
        <v>1387</v>
      </c>
      <c r="B1085" s="17" t="s">
        <v>1387</v>
      </c>
      <c r="C1085" s="17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>
        <v>30</v>
      </c>
      <c r="S1085" s="19">
        <v>15</v>
      </c>
      <c r="T1085" s="19">
        <f>SUM(T1084)</f>
        <v>100</v>
      </c>
      <c r="U1085" s="19">
        <f>SUM(U1084)</f>
        <v>0</v>
      </c>
      <c r="V1085" s="19">
        <f>SUM(V1084)</f>
        <v>20</v>
      </c>
      <c r="W1085" s="34" t="s">
        <v>939</v>
      </c>
    </row>
    <row r="1086" spans="1:23" s="10" customFormat="1" ht="16.5" customHeight="1" x14ac:dyDescent="0.25">
      <c r="A1086" s="12" t="s">
        <v>399</v>
      </c>
      <c r="B1086" s="14" t="s">
        <v>400</v>
      </c>
      <c r="C1086" s="14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>
        <v>9266</v>
      </c>
      <c r="O1086" s="20">
        <v>5880</v>
      </c>
      <c r="P1086" s="20"/>
      <c r="Q1086" s="20">
        <v>0</v>
      </c>
      <c r="R1086" s="20"/>
      <c r="S1086" s="20"/>
      <c r="T1086" s="20">
        <v>2200</v>
      </c>
      <c r="U1086" s="20"/>
      <c r="V1086" s="20"/>
    </row>
    <row r="1087" spans="1:23" s="10" customFormat="1" ht="16.5" customHeight="1" x14ac:dyDescent="0.25">
      <c r="A1087" s="12" t="s">
        <v>399</v>
      </c>
      <c r="B1087" s="14" t="s">
        <v>401</v>
      </c>
      <c r="C1087" s="14"/>
      <c r="D1087" s="20"/>
      <c r="E1087" s="20"/>
      <c r="F1087" s="20"/>
      <c r="G1087" s="20"/>
      <c r="H1087" s="20"/>
      <c r="I1087" s="20"/>
      <c r="J1087" s="20"/>
      <c r="K1087" s="20"/>
      <c r="L1087" s="20">
        <v>150</v>
      </c>
      <c r="M1087" s="20"/>
      <c r="N1087" s="20"/>
      <c r="O1087" s="20"/>
      <c r="P1087" s="20"/>
      <c r="Q1087" s="20">
        <v>0</v>
      </c>
      <c r="R1087" s="20"/>
      <c r="S1087" s="20"/>
      <c r="T1087" s="20"/>
      <c r="U1087" s="20"/>
      <c r="V1087" s="20"/>
    </row>
    <row r="1088" spans="1:23" s="10" customFormat="1" ht="16.5" customHeight="1" x14ac:dyDescent="0.25">
      <c r="A1088" s="12" t="s">
        <v>399</v>
      </c>
      <c r="B1088" s="14" t="s">
        <v>390</v>
      </c>
      <c r="C1088" s="14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>
        <v>7</v>
      </c>
      <c r="T1088" s="20"/>
      <c r="U1088" s="20">
        <v>20</v>
      </c>
      <c r="V1088" s="20">
        <v>50</v>
      </c>
    </row>
    <row r="1089" spans="1:22" s="10" customFormat="1" ht="16.5" customHeight="1" x14ac:dyDescent="0.25">
      <c r="A1089" s="12" t="s">
        <v>399</v>
      </c>
      <c r="B1089" s="14" t="s">
        <v>402</v>
      </c>
      <c r="C1089" s="14"/>
      <c r="D1089" s="20"/>
      <c r="E1089" s="20"/>
      <c r="F1089" s="20"/>
      <c r="G1089" s="20"/>
      <c r="H1089" s="20"/>
      <c r="I1089" s="20"/>
      <c r="J1089" s="20"/>
      <c r="K1089" s="20"/>
      <c r="L1089" s="20">
        <v>170</v>
      </c>
      <c r="M1089" s="20">
        <v>199</v>
      </c>
      <c r="N1089" s="20"/>
      <c r="O1089" s="20"/>
      <c r="P1089" s="20"/>
      <c r="Q1089" s="20">
        <v>0</v>
      </c>
      <c r="R1089" s="20"/>
      <c r="S1089" s="20"/>
      <c r="T1089" s="20"/>
      <c r="U1089" s="20"/>
      <c r="V1089" s="20"/>
    </row>
    <row r="1090" spans="1:22" s="10" customFormat="1" ht="16.5" customHeight="1" x14ac:dyDescent="0.25">
      <c r="A1090" s="12" t="s">
        <v>399</v>
      </c>
      <c r="B1090" s="14" t="s">
        <v>1389</v>
      </c>
      <c r="C1090" s="14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>
        <v>6100</v>
      </c>
      <c r="T1090" s="20">
        <v>300</v>
      </c>
      <c r="U1090" s="20"/>
      <c r="V1090" s="20">
        <v>450</v>
      </c>
    </row>
    <row r="1091" spans="1:22" s="10" customFormat="1" ht="16.5" customHeight="1" x14ac:dyDescent="0.25">
      <c r="A1091" s="12" t="s">
        <v>399</v>
      </c>
      <c r="B1091" s="14" t="s">
        <v>403</v>
      </c>
      <c r="C1091" s="14"/>
      <c r="D1091" s="20"/>
      <c r="E1091" s="20"/>
      <c r="F1091" s="20"/>
      <c r="G1091" s="20"/>
      <c r="H1091" s="20"/>
      <c r="I1091" s="20"/>
      <c r="J1091" s="20"/>
      <c r="K1091" s="20"/>
      <c r="L1091" s="20">
        <v>70</v>
      </c>
      <c r="M1091" s="20"/>
      <c r="N1091" s="20"/>
      <c r="O1091" s="20"/>
      <c r="P1091" s="20"/>
      <c r="Q1091" s="20">
        <v>0</v>
      </c>
      <c r="R1091" s="20"/>
      <c r="S1091" s="20"/>
      <c r="T1091" s="20"/>
      <c r="U1091" s="20"/>
      <c r="V1091" s="20"/>
    </row>
    <row r="1092" spans="1:22" s="10" customFormat="1" ht="16.5" customHeight="1" x14ac:dyDescent="0.25">
      <c r="A1092" s="12" t="s">
        <v>399</v>
      </c>
      <c r="B1092" s="14" t="s">
        <v>404</v>
      </c>
      <c r="C1092" s="14"/>
      <c r="D1092" s="20"/>
      <c r="E1092" s="20"/>
      <c r="F1092" s="20"/>
      <c r="G1092" s="20"/>
      <c r="H1092" s="20"/>
      <c r="I1092" s="20"/>
      <c r="J1092" s="20"/>
      <c r="K1092" s="20"/>
      <c r="L1092" s="20">
        <v>750</v>
      </c>
      <c r="M1092" s="20">
        <v>753</v>
      </c>
      <c r="N1092" s="20"/>
      <c r="O1092" s="20"/>
      <c r="P1092" s="20"/>
      <c r="Q1092" s="20">
        <v>0</v>
      </c>
      <c r="R1092" s="20"/>
      <c r="S1092" s="20"/>
      <c r="T1092" s="20"/>
      <c r="U1092" s="20"/>
      <c r="V1092" s="20"/>
    </row>
    <row r="1093" spans="1:22" s="10" customFormat="1" ht="16.5" customHeight="1" x14ac:dyDescent="0.25">
      <c r="A1093" s="12" t="s">
        <v>399</v>
      </c>
      <c r="B1093" s="14" t="s">
        <v>1170</v>
      </c>
      <c r="C1093" s="14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>
        <v>100</v>
      </c>
      <c r="T1093" s="20"/>
      <c r="U1093" s="20"/>
      <c r="V1093" s="20"/>
    </row>
    <row r="1094" spans="1:22" s="10" customFormat="1" ht="16.5" customHeight="1" x14ac:dyDescent="0.25">
      <c r="A1094" s="12" t="s">
        <v>399</v>
      </c>
      <c r="B1094" s="14" t="s">
        <v>1764</v>
      </c>
      <c r="C1094" s="14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>
        <v>13539</v>
      </c>
      <c r="P1094" s="20"/>
      <c r="Q1094" s="20">
        <v>0</v>
      </c>
      <c r="R1094" s="20"/>
      <c r="S1094" s="20"/>
      <c r="T1094" s="20"/>
      <c r="U1094" s="20"/>
      <c r="V1094" s="20"/>
    </row>
    <row r="1095" spans="1:22" s="10" customFormat="1" ht="16.5" customHeight="1" x14ac:dyDescent="0.25">
      <c r="A1095" s="12" t="s">
        <v>399</v>
      </c>
      <c r="B1095" s="14" t="s">
        <v>405</v>
      </c>
      <c r="C1095" s="14"/>
      <c r="D1095" s="20">
        <v>200</v>
      </c>
      <c r="E1095" s="20">
        <v>950</v>
      </c>
      <c r="F1095" s="20"/>
      <c r="G1095" s="20"/>
      <c r="H1095" s="20"/>
      <c r="I1095" s="20">
        <v>7630</v>
      </c>
      <c r="J1095" s="20">
        <v>7630</v>
      </c>
      <c r="K1095" s="20"/>
      <c r="L1095" s="20"/>
      <c r="M1095" s="20"/>
      <c r="N1095" s="20"/>
      <c r="O1095" s="20"/>
      <c r="P1095" s="20"/>
      <c r="Q1095" s="20">
        <v>0</v>
      </c>
      <c r="R1095" s="20"/>
      <c r="S1095" s="20"/>
      <c r="T1095" s="20"/>
      <c r="U1095" s="20">
        <v>700</v>
      </c>
      <c r="V1095" s="20">
        <v>700</v>
      </c>
    </row>
    <row r="1096" spans="1:22" s="10" customFormat="1" ht="16.5" customHeight="1" x14ac:dyDescent="0.25">
      <c r="A1096" s="12" t="s">
        <v>399</v>
      </c>
      <c r="B1096" s="14" t="s">
        <v>1765</v>
      </c>
      <c r="C1096" s="14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>
        <v>22085</v>
      </c>
      <c r="P1096" s="20"/>
      <c r="Q1096" s="20">
        <v>0</v>
      </c>
      <c r="R1096" s="20"/>
      <c r="S1096" s="20"/>
      <c r="T1096" s="20"/>
      <c r="U1096" s="20"/>
      <c r="V1096" s="20"/>
    </row>
    <row r="1097" spans="1:22" s="10" customFormat="1" ht="16.5" customHeight="1" x14ac:dyDescent="0.25">
      <c r="A1097" s="12" t="s">
        <v>399</v>
      </c>
      <c r="B1097" s="14" t="s">
        <v>406</v>
      </c>
      <c r="C1097" s="14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>
        <v>309</v>
      </c>
      <c r="N1097" s="20">
        <v>200</v>
      </c>
      <c r="O1097" s="20"/>
      <c r="P1097" s="20">
        <v>200</v>
      </c>
      <c r="Q1097" s="20">
        <v>0</v>
      </c>
      <c r="R1097" s="20"/>
      <c r="S1097" s="20">
        <v>50</v>
      </c>
      <c r="T1097" s="20"/>
      <c r="U1097" s="20"/>
      <c r="V1097" s="20"/>
    </row>
    <row r="1098" spans="1:22" s="10" customFormat="1" ht="16.5" customHeight="1" x14ac:dyDescent="0.25">
      <c r="A1098" s="12" t="s">
        <v>399</v>
      </c>
      <c r="B1098" s="14" t="s">
        <v>2263</v>
      </c>
      <c r="C1098" s="59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>
        <v>1700</v>
      </c>
    </row>
    <row r="1099" spans="1:22" s="10" customFormat="1" ht="16.5" customHeight="1" x14ac:dyDescent="0.25">
      <c r="A1099" s="12" t="s">
        <v>399</v>
      </c>
      <c r="B1099" s="14" t="s">
        <v>10</v>
      </c>
      <c r="C1099" s="14"/>
      <c r="D1099" s="20">
        <v>2000</v>
      </c>
      <c r="E1099" s="20">
        <v>1500</v>
      </c>
      <c r="F1099" s="20">
        <v>1000</v>
      </c>
      <c r="G1099" s="20">
        <v>1100</v>
      </c>
      <c r="H1099" s="20">
        <v>505</v>
      </c>
      <c r="I1099" s="20">
        <v>2100</v>
      </c>
      <c r="J1099" s="20">
        <v>2122</v>
      </c>
      <c r="K1099" s="20">
        <v>130</v>
      </c>
      <c r="L1099" s="20">
        <v>44777</v>
      </c>
      <c r="M1099" s="20">
        <v>309</v>
      </c>
      <c r="N1099" s="20">
        <v>7112</v>
      </c>
      <c r="O1099" s="20">
        <v>1450</v>
      </c>
      <c r="P1099" s="20">
        <v>710</v>
      </c>
      <c r="Q1099" s="20">
        <v>2401</v>
      </c>
      <c r="R1099" s="20">
        <v>1103</v>
      </c>
      <c r="S1099" s="20">
        <v>475</v>
      </c>
      <c r="T1099" s="20">
        <v>5100</v>
      </c>
      <c r="U1099" s="20">
        <v>230</v>
      </c>
      <c r="V1099" s="20">
        <v>3204</v>
      </c>
    </row>
    <row r="1100" spans="1:22" s="10" customFormat="1" ht="16.5" customHeight="1" x14ac:dyDescent="0.25">
      <c r="A1100" s="12" t="s">
        <v>399</v>
      </c>
      <c r="B1100" s="14" t="s">
        <v>1570</v>
      </c>
      <c r="C1100" s="14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>
        <v>10</v>
      </c>
    </row>
    <row r="1101" spans="1:22" s="10" customFormat="1" ht="16.5" customHeight="1" x14ac:dyDescent="0.25">
      <c r="A1101" s="12" t="s">
        <v>399</v>
      </c>
      <c r="B1101" s="14" t="s">
        <v>1766</v>
      </c>
      <c r="C1101" s="59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>
        <v>78125</v>
      </c>
      <c r="P1101" s="20"/>
      <c r="Q1101" s="20">
        <v>0</v>
      </c>
      <c r="R1101" s="20"/>
      <c r="S1101" s="20"/>
      <c r="T1101" s="20"/>
      <c r="U1101" s="20"/>
      <c r="V1101" s="20"/>
    </row>
    <row r="1102" spans="1:22" s="10" customFormat="1" ht="16.5" customHeight="1" x14ac:dyDescent="0.25">
      <c r="A1102" s="12" t="s">
        <v>399</v>
      </c>
      <c r="B1102" s="14" t="s">
        <v>554</v>
      </c>
      <c r="C1102" s="14" t="s">
        <v>1948</v>
      </c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>
        <v>0</v>
      </c>
      <c r="R1102" s="20"/>
      <c r="S1102" s="20"/>
      <c r="T1102" s="20"/>
      <c r="U1102" s="20"/>
      <c r="V1102" s="20"/>
    </row>
    <row r="1103" spans="1:22" s="10" customFormat="1" ht="16.5" customHeight="1" x14ac:dyDescent="0.25">
      <c r="A1103" s="12" t="s">
        <v>399</v>
      </c>
      <c r="B1103" s="14" t="s">
        <v>1175</v>
      </c>
      <c r="C1103" s="14"/>
      <c r="D1103" s="20">
        <v>5000</v>
      </c>
      <c r="E1103" s="20">
        <v>20630</v>
      </c>
      <c r="F1103" s="20">
        <v>4455</v>
      </c>
      <c r="G1103" s="20">
        <v>4450</v>
      </c>
      <c r="H1103" s="20">
        <v>360</v>
      </c>
      <c r="I1103" s="20">
        <v>62436</v>
      </c>
      <c r="J1103" s="20">
        <v>62436</v>
      </c>
      <c r="K1103" s="20">
        <v>120562</v>
      </c>
      <c r="L1103" s="20">
        <v>547125</v>
      </c>
      <c r="M1103" s="20">
        <v>467678</v>
      </c>
      <c r="N1103" s="20">
        <v>428533</v>
      </c>
      <c r="O1103" s="20">
        <v>19138</v>
      </c>
      <c r="P1103" s="20">
        <v>57612</v>
      </c>
      <c r="Q1103" s="20">
        <v>650</v>
      </c>
      <c r="R1103" s="20">
        <v>2600</v>
      </c>
      <c r="S1103" s="20">
        <v>4840</v>
      </c>
      <c r="T1103" s="20">
        <v>19892</v>
      </c>
      <c r="U1103" s="20">
        <v>2646</v>
      </c>
      <c r="V1103" s="20">
        <v>18132</v>
      </c>
    </row>
    <row r="1104" spans="1:22" s="10" customFormat="1" ht="16.5" customHeight="1" x14ac:dyDescent="0.25">
      <c r="A1104" s="12" t="s">
        <v>399</v>
      </c>
      <c r="B1104" s="14" t="s">
        <v>2264</v>
      </c>
      <c r="C1104" s="59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>
        <v>300</v>
      </c>
    </row>
    <row r="1105" spans="1:23" s="10" customFormat="1" ht="16.5" customHeight="1" x14ac:dyDescent="0.25">
      <c r="A1105" s="12" t="s">
        <v>399</v>
      </c>
      <c r="B1105" s="14" t="s">
        <v>1176</v>
      </c>
      <c r="C1105" s="14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>
        <v>600</v>
      </c>
      <c r="S1105" s="20"/>
      <c r="T1105" s="20"/>
      <c r="U1105" s="20"/>
      <c r="V1105" s="20"/>
    </row>
    <row r="1106" spans="1:23" s="10" customFormat="1" ht="16.5" customHeight="1" x14ac:dyDescent="0.25">
      <c r="A1106" s="17" t="s">
        <v>955</v>
      </c>
      <c r="B1106" s="17" t="s">
        <v>955</v>
      </c>
      <c r="C1106" s="17"/>
      <c r="D1106" s="19">
        <f t="shared" ref="D1106:V1106" si="15">SUM(D1086:D1105)</f>
        <v>7200</v>
      </c>
      <c r="E1106" s="19">
        <f t="shared" si="15"/>
        <v>23080</v>
      </c>
      <c r="F1106" s="19">
        <f t="shared" si="15"/>
        <v>5455</v>
      </c>
      <c r="G1106" s="19">
        <f t="shared" si="15"/>
        <v>5550</v>
      </c>
      <c r="H1106" s="19">
        <f t="shared" si="15"/>
        <v>865</v>
      </c>
      <c r="I1106" s="19">
        <f t="shared" si="15"/>
        <v>72166</v>
      </c>
      <c r="J1106" s="19">
        <f t="shared" si="15"/>
        <v>72188</v>
      </c>
      <c r="K1106" s="19">
        <f t="shared" si="15"/>
        <v>120692</v>
      </c>
      <c r="L1106" s="19">
        <f t="shared" si="15"/>
        <v>593042</v>
      </c>
      <c r="M1106" s="19">
        <f t="shared" si="15"/>
        <v>469248</v>
      </c>
      <c r="N1106" s="19">
        <f t="shared" si="15"/>
        <v>445111</v>
      </c>
      <c r="O1106" s="19">
        <f t="shared" si="15"/>
        <v>140217</v>
      </c>
      <c r="P1106" s="19">
        <f t="shared" si="15"/>
        <v>58522</v>
      </c>
      <c r="Q1106" s="19">
        <f t="shared" si="15"/>
        <v>3051</v>
      </c>
      <c r="R1106" s="19">
        <f t="shared" si="15"/>
        <v>4303</v>
      </c>
      <c r="S1106" s="19">
        <f t="shared" si="15"/>
        <v>11572</v>
      </c>
      <c r="T1106" s="19">
        <f t="shared" si="15"/>
        <v>27492</v>
      </c>
      <c r="U1106" s="19">
        <f t="shared" si="15"/>
        <v>3596</v>
      </c>
      <c r="V1106" s="19">
        <f t="shared" si="15"/>
        <v>24546</v>
      </c>
      <c r="W1106" s="34" t="s">
        <v>939</v>
      </c>
    </row>
    <row r="1107" spans="1:23" s="10" customFormat="1" ht="16.5" customHeight="1" x14ac:dyDescent="0.25">
      <c r="A1107" s="12" t="s">
        <v>407</v>
      </c>
      <c r="B1107" s="14" t="s">
        <v>408</v>
      </c>
      <c r="C1107" s="14"/>
      <c r="D1107" s="20">
        <v>1000</v>
      </c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>
        <v>0</v>
      </c>
      <c r="R1107" s="20"/>
      <c r="S1107" s="20"/>
      <c r="T1107" s="20"/>
      <c r="U1107" s="20"/>
      <c r="V1107" s="20"/>
    </row>
    <row r="1108" spans="1:23" s="10" customFormat="1" ht="16.5" customHeight="1" x14ac:dyDescent="0.25">
      <c r="A1108" s="12" t="s">
        <v>407</v>
      </c>
      <c r="B1108" s="12" t="s">
        <v>390</v>
      </c>
      <c r="C1108" s="12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>
        <v>3500</v>
      </c>
      <c r="P1108" s="20">
        <v>100</v>
      </c>
      <c r="Q1108" s="20">
        <v>0</v>
      </c>
      <c r="R1108" s="20"/>
      <c r="S1108" s="20"/>
      <c r="T1108" s="20"/>
      <c r="U1108" s="20"/>
      <c r="V1108" s="20"/>
    </row>
    <row r="1109" spans="1:23" s="10" customFormat="1" ht="16.5" customHeight="1" x14ac:dyDescent="0.25">
      <c r="A1109" s="12" t="s">
        <v>407</v>
      </c>
      <c r="B1109" s="14" t="s">
        <v>1177</v>
      </c>
      <c r="C1109" s="14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>
        <v>5000</v>
      </c>
      <c r="S1109" s="20"/>
      <c r="T1109" s="20"/>
      <c r="U1109" s="20"/>
      <c r="V1109" s="20">
        <v>3600</v>
      </c>
    </row>
    <row r="1110" spans="1:23" s="10" customFormat="1" ht="16.5" customHeight="1" x14ac:dyDescent="0.25">
      <c r="A1110" s="12" t="s">
        <v>407</v>
      </c>
      <c r="B1110" s="14" t="s">
        <v>1178</v>
      </c>
      <c r="C1110" s="14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>
        <v>520</v>
      </c>
      <c r="S1110" s="20"/>
      <c r="T1110" s="20"/>
      <c r="U1110" s="20"/>
      <c r="V1110" s="20"/>
    </row>
    <row r="1111" spans="1:23" s="10" customFormat="1" ht="16.5" customHeight="1" x14ac:dyDescent="0.25">
      <c r="A1111" s="12" t="s">
        <v>407</v>
      </c>
      <c r="B1111" s="14" t="s">
        <v>409</v>
      </c>
      <c r="C1111" s="14"/>
      <c r="D1111" s="20">
        <v>1000</v>
      </c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>
        <v>0</v>
      </c>
      <c r="R1111" s="20"/>
      <c r="S1111" s="20"/>
      <c r="T1111" s="20"/>
      <c r="U1111" s="20"/>
      <c r="V1111" s="20"/>
    </row>
    <row r="1112" spans="1:23" s="10" customFormat="1" ht="16.5" customHeight="1" x14ac:dyDescent="0.25">
      <c r="A1112" s="12" t="s">
        <v>407</v>
      </c>
      <c r="B1112" s="14" t="s">
        <v>410</v>
      </c>
      <c r="C1112" s="14"/>
      <c r="D1112" s="20">
        <v>1000</v>
      </c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>
        <v>0</v>
      </c>
      <c r="R1112" s="20"/>
      <c r="S1112" s="20"/>
      <c r="T1112" s="20"/>
      <c r="U1112" s="20"/>
      <c r="V1112" s="20"/>
    </row>
    <row r="1113" spans="1:23" s="10" customFormat="1" ht="16.5" customHeight="1" x14ac:dyDescent="0.25">
      <c r="A1113" s="12" t="s">
        <v>407</v>
      </c>
      <c r="B1113" s="13" t="s">
        <v>10</v>
      </c>
      <c r="C1113" s="14"/>
      <c r="D1113" s="20">
        <v>13</v>
      </c>
      <c r="E1113" s="20"/>
      <c r="F1113" s="20"/>
      <c r="G1113" s="20"/>
      <c r="H1113" s="20"/>
      <c r="I1113" s="20"/>
      <c r="J1113" s="20">
        <v>100</v>
      </c>
      <c r="K1113" s="20">
        <v>150</v>
      </c>
      <c r="L1113" s="20">
        <v>9324</v>
      </c>
      <c r="M1113" s="20">
        <v>7200</v>
      </c>
      <c r="N1113" s="20">
        <v>19585</v>
      </c>
      <c r="O1113" s="20">
        <v>1397</v>
      </c>
      <c r="P1113" s="20">
        <v>1210</v>
      </c>
      <c r="Q1113" s="20">
        <v>0</v>
      </c>
      <c r="R1113" s="20">
        <v>40</v>
      </c>
      <c r="S1113" s="20">
        <v>246</v>
      </c>
      <c r="T1113" s="20">
        <v>6150</v>
      </c>
      <c r="U1113" s="20">
        <v>200</v>
      </c>
      <c r="V1113" s="20"/>
    </row>
    <row r="1114" spans="1:23" s="10" customFormat="1" ht="16.5" customHeight="1" x14ac:dyDescent="0.25">
      <c r="A1114" s="12" t="s">
        <v>407</v>
      </c>
      <c r="B1114" s="14" t="s">
        <v>411</v>
      </c>
      <c r="C1114" s="14"/>
      <c r="D1114" s="20"/>
      <c r="E1114" s="20"/>
      <c r="F1114" s="20"/>
      <c r="G1114" s="20"/>
      <c r="H1114" s="20"/>
      <c r="I1114" s="20"/>
      <c r="J1114" s="20">
        <v>8000</v>
      </c>
      <c r="K1114" s="20"/>
      <c r="L1114" s="20"/>
      <c r="M1114" s="20"/>
      <c r="N1114" s="20"/>
      <c r="O1114" s="20"/>
      <c r="P1114" s="20"/>
      <c r="Q1114" s="20">
        <v>0</v>
      </c>
      <c r="R1114" s="20"/>
      <c r="S1114" s="20"/>
      <c r="T1114" s="20"/>
      <c r="U1114" s="20"/>
      <c r="V1114" s="20"/>
    </row>
    <row r="1115" spans="1:23" s="10" customFormat="1" ht="16.5" customHeight="1" x14ac:dyDescent="0.25">
      <c r="A1115" s="12" t="s">
        <v>407</v>
      </c>
      <c r="B1115" s="12" t="s">
        <v>413</v>
      </c>
      <c r="C1115" s="12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>
        <v>12400</v>
      </c>
      <c r="P1115" s="20">
        <v>8000</v>
      </c>
      <c r="Q1115" s="20">
        <v>8000</v>
      </c>
      <c r="R1115" s="20">
        <v>1500</v>
      </c>
      <c r="S1115" s="20">
        <v>7262</v>
      </c>
      <c r="T1115" s="20">
        <v>3000</v>
      </c>
      <c r="U1115" s="20">
        <v>9650</v>
      </c>
      <c r="V1115" s="20"/>
    </row>
    <row r="1116" spans="1:23" s="10" customFormat="1" ht="16.5" customHeight="1" x14ac:dyDescent="0.25">
      <c r="A1116" s="12" t="s">
        <v>407</v>
      </c>
      <c r="B1116" s="12" t="s">
        <v>414</v>
      </c>
      <c r="C1116" s="12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>
        <v>20</v>
      </c>
      <c r="P1116" s="20"/>
      <c r="Q1116" s="20">
        <v>0</v>
      </c>
      <c r="R1116" s="20"/>
      <c r="S1116" s="20"/>
      <c r="T1116" s="20"/>
      <c r="U1116" s="20"/>
      <c r="V1116" s="20"/>
    </row>
    <row r="1117" spans="1:23" s="10" customFormat="1" ht="16.5" customHeight="1" x14ac:dyDescent="0.25">
      <c r="A1117" s="12" t="s">
        <v>407</v>
      </c>
      <c r="B1117" s="14" t="s">
        <v>412</v>
      </c>
      <c r="C1117" s="14"/>
      <c r="D1117" s="20"/>
      <c r="E1117" s="20"/>
      <c r="F1117" s="20"/>
      <c r="G1117" s="20"/>
      <c r="H1117" s="20">
        <v>8000</v>
      </c>
      <c r="I1117" s="20"/>
      <c r="J1117" s="20">
        <v>7000</v>
      </c>
      <c r="K1117" s="20"/>
      <c r="L1117" s="20">
        <v>24200</v>
      </c>
      <c r="M1117" s="20"/>
      <c r="N1117" s="20">
        <v>2100</v>
      </c>
      <c r="O1117" s="20">
        <v>4900</v>
      </c>
      <c r="P1117" s="20"/>
      <c r="Q1117" s="20">
        <v>0</v>
      </c>
      <c r="R1117" s="20"/>
      <c r="S1117" s="20"/>
      <c r="T1117" s="20"/>
      <c r="U1117" s="20"/>
      <c r="V1117" s="20"/>
    </row>
    <row r="1118" spans="1:23" s="10" customFormat="1" ht="16.5" customHeight="1" x14ac:dyDescent="0.25">
      <c r="A1118" s="17" t="s">
        <v>956</v>
      </c>
      <c r="B1118" s="17" t="s">
        <v>956</v>
      </c>
      <c r="C1118" s="17"/>
      <c r="D1118" s="19">
        <f t="shared" ref="D1118:V1118" si="16">SUM(D1107:D1117)</f>
        <v>3013</v>
      </c>
      <c r="E1118" s="19">
        <f t="shared" si="16"/>
        <v>0</v>
      </c>
      <c r="F1118" s="19">
        <f t="shared" si="16"/>
        <v>0</v>
      </c>
      <c r="G1118" s="19">
        <f t="shared" si="16"/>
        <v>0</v>
      </c>
      <c r="H1118" s="19">
        <f t="shared" si="16"/>
        <v>8000</v>
      </c>
      <c r="I1118" s="19">
        <f t="shared" si="16"/>
        <v>0</v>
      </c>
      <c r="J1118" s="19">
        <f t="shared" si="16"/>
        <v>15100</v>
      </c>
      <c r="K1118" s="19">
        <f t="shared" si="16"/>
        <v>150</v>
      </c>
      <c r="L1118" s="19">
        <f t="shared" si="16"/>
        <v>33524</v>
      </c>
      <c r="M1118" s="19">
        <f t="shared" si="16"/>
        <v>7200</v>
      </c>
      <c r="N1118" s="19">
        <f t="shared" si="16"/>
        <v>21685</v>
      </c>
      <c r="O1118" s="19">
        <f t="shared" si="16"/>
        <v>22217</v>
      </c>
      <c r="P1118" s="19">
        <f t="shared" si="16"/>
        <v>9310</v>
      </c>
      <c r="Q1118" s="19">
        <f t="shared" si="16"/>
        <v>8000</v>
      </c>
      <c r="R1118" s="19">
        <f t="shared" si="16"/>
        <v>7060</v>
      </c>
      <c r="S1118" s="19">
        <f t="shared" si="16"/>
        <v>7508</v>
      </c>
      <c r="T1118" s="19">
        <f t="shared" si="16"/>
        <v>9150</v>
      </c>
      <c r="U1118" s="19">
        <f t="shared" si="16"/>
        <v>9850</v>
      </c>
      <c r="V1118" s="19">
        <f t="shared" si="16"/>
        <v>3600</v>
      </c>
      <c r="W1118" s="34" t="s">
        <v>939</v>
      </c>
    </row>
    <row r="1119" spans="1:23" s="10" customFormat="1" ht="16.5" customHeight="1" x14ac:dyDescent="0.25">
      <c r="A1119" s="12" t="s">
        <v>415</v>
      </c>
      <c r="B1119" s="12" t="s">
        <v>390</v>
      </c>
      <c r="C1119" s="12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>
        <v>800</v>
      </c>
      <c r="S1119" s="33"/>
      <c r="T1119" s="33"/>
      <c r="U1119" s="33">
        <v>200</v>
      </c>
      <c r="V1119" s="33">
        <v>200</v>
      </c>
      <c r="W1119" s="34"/>
    </row>
    <row r="1120" spans="1:23" s="10" customFormat="1" ht="16.5" customHeight="1" x14ac:dyDescent="0.25">
      <c r="A1120" s="12" t="s">
        <v>415</v>
      </c>
      <c r="B1120" s="14" t="s">
        <v>416</v>
      </c>
      <c r="C1120" s="14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>
        <v>12</v>
      </c>
      <c r="O1120" s="20"/>
      <c r="P1120" s="20"/>
      <c r="Q1120" s="20">
        <v>0</v>
      </c>
      <c r="R1120" s="20">
        <v>1620</v>
      </c>
      <c r="S1120" s="20">
        <v>1600</v>
      </c>
      <c r="T1120" s="20"/>
      <c r="U1120" s="20">
        <v>800</v>
      </c>
      <c r="V1120" s="20"/>
    </row>
    <row r="1121" spans="1:23" s="10" customFormat="1" ht="16.5" customHeight="1" x14ac:dyDescent="0.25">
      <c r="A1121" s="12" t="s">
        <v>415</v>
      </c>
      <c r="B1121" s="13" t="s">
        <v>10</v>
      </c>
      <c r="C1121" s="14"/>
      <c r="D1121" s="20"/>
      <c r="E1121" s="20"/>
      <c r="F1121" s="20"/>
      <c r="G1121" s="20">
        <v>469</v>
      </c>
      <c r="H1121" s="20">
        <v>22</v>
      </c>
      <c r="I1121" s="20">
        <v>200</v>
      </c>
      <c r="J1121" s="20"/>
      <c r="K1121" s="20">
        <v>350</v>
      </c>
      <c r="L1121" s="20">
        <v>10</v>
      </c>
      <c r="M1121" s="20"/>
      <c r="N1121" s="20">
        <v>1</v>
      </c>
      <c r="O1121" s="20"/>
      <c r="P1121" s="20">
        <v>900</v>
      </c>
      <c r="Q1121" s="20">
        <v>220</v>
      </c>
      <c r="R1121" s="20"/>
      <c r="S1121" s="20">
        <v>1192</v>
      </c>
      <c r="T1121" s="20">
        <v>2000</v>
      </c>
      <c r="U1121" s="20"/>
      <c r="V1121" s="20">
        <v>765</v>
      </c>
    </row>
    <row r="1122" spans="1:23" s="10" customFormat="1" ht="16.5" customHeight="1" x14ac:dyDescent="0.25">
      <c r="A1122" s="12" t="s">
        <v>415</v>
      </c>
      <c r="B1122" s="14" t="s">
        <v>1570</v>
      </c>
      <c r="C1122" s="14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>
        <v>100</v>
      </c>
      <c r="T1122" s="20"/>
      <c r="U1122" s="20"/>
      <c r="V1122" s="20">
        <v>400</v>
      </c>
    </row>
    <row r="1123" spans="1:23" s="10" customFormat="1" ht="16.5" customHeight="1" x14ac:dyDescent="0.25">
      <c r="A1123" s="12" t="s">
        <v>415</v>
      </c>
      <c r="B1123" s="14" t="s">
        <v>1275</v>
      </c>
      <c r="C1123" s="14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>
        <v>6</v>
      </c>
      <c r="T1123" s="20"/>
      <c r="U1123" s="20"/>
      <c r="V1123" s="20">
        <v>700</v>
      </c>
    </row>
    <row r="1124" spans="1:23" s="10" customFormat="1" ht="16.5" customHeight="1" x14ac:dyDescent="0.25">
      <c r="A1124" s="17" t="s">
        <v>957</v>
      </c>
      <c r="B1124" s="17" t="s">
        <v>957</v>
      </c>
      <c r="C1124" s="17"/>
      <c r="D1124" s="19">
        <f t="shared" ref="D1124:V1124" si="17">SUM(D1119:D1123)</f>
        <v>0</v>
      </c>
      <c r="E1124" s="19">
        <f t="shared" si="17"/>
        <v>0</v>
      </c>
      <c r="F1124" s="19">
        <f t="shared" si="17"/>
        <v>0</v>
      </c>
      <c r="G1124" s="19">
        <f t="shared" si="17"/>
        <v>469</v>
      </c>
      <c r="H1124" s="19">
        <f t="shared" si="17"/>
        <v>22</v>
      </c>
      <c r="I1124" s="19">
        <f t="shared" si="17"/>
        <v>200</v>
      </c>
      <c r="J1124" s="19">
        <f t="shared" si="17"/>
        <v>0</v>
      </c>
      <c r="K1124" s="19">
        <f t="shared" si="17"/>
        <v>350</v>
      </c>
      <c r="L1124" s="19">
        <f t="shared" si="17"/>
        <v>10</v>
      </c>
      <c r="M1124" s="19">
        <f t="shared" si="17"/>
        <v>0</v>
      </c>
      <c r="N1124" s="19">
        <f t="shared" si="17"/>
        <v>13</v>
      </c>
      <c r="O1124" s="19">
        <f t="shared" si="17"/>
        <v>0</v>
      </c>
      <c r="P1124" s="19">
        <f t="shared" si="17"/>
        <v>900</v>
      </c>
      <c r="Q1124" s="19">
        <f t="shared" si="17"/>
        <v>220</v>
      </c>
      <c r="R1124" s="19">
        <f t="shared" si="17"/>
        <v>2420</v>
      </c>
      <c r="S1124" s="19">
        <f t="shared" si="17"/>
        <v>2898</v>
      </c>
      <c r="T1124" s="19">
        <f t="shared" si="17"/>
        <v>2000</v>
      </c>
      <c r="U1124" s="19">
        <f t="shared" si="17"/>
        <v>1000</v>
      </c>
      <c r="V1124" s="19">
        <f t="shared" si="17"/>
        <v>2065</v>
      </c>
      <c r="W1124" s="34" t="s">
        <v>939</v>
      </c>
    </row>
    <row r="1125" spans="1:23" s="10" customFormat="1" ht="16.5" customHeight="1" x14ac:dyDescent="0.25">
      <c r="A1125" s="12" t="s">
        <v>419</v>
      </c>
      <c r="B1125" s="14" t="s">
        <v>417</v>
      </c>
      <c r="C1125" s="14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>
        <v>3630</v>
      </c>
      <c r="N1125" s="20">
        <v>41856</v>
      </c>
      <c r="O1125" s="20">
        <v>3500</v>
      </c>
      <c r="P1125" s="20">
        <v>40</v>
      </c>
      <c r="Q1125" s="20">
        <v>0</v>
      </c>
      <c r="R1125" s="20">
        <v>34625</v>
      </c>
      <c r="S1125" s="20">
        <v>108</v>
      </c>
      <c r="T1125" s="20">
        <v>50</v>
      </c>
      <c r="U1125" s="20"/>
      <c r="V1125" s="20">
        <v>57886</v>
      </c>
    </row>
    <row r="1126" spans="1:23" s="10" customFormat="1" ht="16.5" customHeight="1" x14ac:dyDescent="0.25">
      <c r="A1126" s="12" t="s">
        <v>419</v>
      </c>
      <c r="B1126" s="14" t="s">
        <v>1004</v>
      </c>
      <c r="C1126" s="14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>
        <v>100</v>
      </c>
      <c r="Q1126" s="20">
        <v>0</v>
      </c>
      <c r="R1126" s="20"/>
      <c r="S1126" s="20"/>
      <c r="T1126" s="20"/>
      <c r="U1126" s="20"/>
      <c r="V1126" s="20"/>
    </row>
    <row r="1127" spans="1:23" s="10" customFormat="1" ht="16.5" customHeight="1" x14ac:dyDescent="0.25">
      <c r="A1127" s="12" t="s">
        <v>419</v>
      </c>
      <c r="B1127" s="14" t="s">
        <v>2344</v>
      </c>
      <c r="C1127" s="14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>
        <v>100000</v>
      </c>
    </row>
    <row r="1128" spans="1:23" s="10" customFormat="1" ht="16.5" customHeight="1" x14ac:dyDescent="0.25">
      <c r="A1128" s="12" t="s">
        <v>419</v>
      </c>
      <c r="B1128" s="14" t="s">
        <v>2345</v>
      </c>
      <c r="C1128" s="14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>
        <v>598220</v>
      </c>
    </row>
    <row r="1129" spans="1:23" s="10" customFormat="1" ht="16.5" customHeight="1" x14ac:dyDescent="0.25">
      <c r="A1129" s="12" t="s">
        <v>419</v>
      </c>
      <c r="B1129" s="14" t="s">
        <v>2346</v>
      </c>
      <c r="C1129" s="14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>
        <v>50930</v>
      </c>
    </row>
    <row r="1130" spans="1:23" s="10" customFormat="1" ht="16.5" customHeight="1" x14ac:dyDescent="0.25">
      <c r="A1130" s="12" t="s">
        <v>419</v>
      </c>
      <c r="B1130" s="14" t="s">
        <v>420</v>
      </c>
      <c r="C1130" s="14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>
        <v>1050</v>
      </c>
      <c r="P1130" s="20"/>
      <c r="Q1130" s="20"/>
      <c r="R1130" s="20"/>
      <c r="S1130" s="20"/>
      <c r="T1130" s="20"/>
      <c r="U1130" s="20"/>
      <c r="V1130" s="20"/>
    </row>
    <row r="1131" spans="1:23" s="10" customFormat="1" ht="16.5" customHeight="1" x14ac:dyDescent="0.25">
      <c r="A1131" s="12" t="s">
        <v>419</v>
      </c>
      <c r="B1131" s="13" t="s">
        <v>10</v>
      </c>
      <c r="C1131" s="14"/>
      <c r="D1131" s="20"/>
      <c r="E1131" s="20"/>
      <c r="F1131" s="20"/>
      <c r="G1131" s="20"/>
      <c r="H1131" s="20"/>
      <c r="I1131" s="20"/>
      <c r="J1131" s="20">
        <v>3811</v>
      </c>
      <c r="K1131" s="20">
        <v>1155</v>
      </c>
      <c r="L1131" s="20"/>
      <c r="M1131" s="20">
        <v>200</v>
      </c>
      <c r="N1131" s="20">
        <v>39</v>
      </c>
      <c r="O1131" s="20">
        <v>12747</v>
      </c>
      <c r="P1131" s="20"/>
      <c r="Q1131" s="20">
        <v>0</v>
      </c>
      <c r="R1131" s="20"/>
      <c r="S1131" s="20"/>
      <c r="T1131" s="20"/>
      <c r="U1131" s="20"/>
      <c r="V1131" s="20"/>
    </row>
    <row r="1132" spans="1:23" s="10" customFormat="1" ht="16.5" customHeight="1" x14ac:dyDescent="0.25">
      <c r="A1132" s="12" t="s">
        <v>419</v>
      </c>
      <c r="B1132" s="14" t="s">
        <v>1179</v>
      </c>
      <c r="C1132" s="14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>
        <v>0</v>
      </c>
      <c r="R1132" s="20">
        <v>90</v>
      </c>
      <c r="S1132" s="20">
        <v>50</v>
      </c>
      <c r="T1132" s="20">
        <v>50</v>
      </c>
      <c r="U1132" s="20"/>
      <c r="V1132" s="20"/>
    </row>
    <row r="1133" spans="1:23" s="10" customFormat="1" ht="16.5" customHeight="1" x14ac:dyDescent="0.25">
      <c r="A1133" s="12" t="s">
        <v>419</v>
      </c>
      <c r="B1133" s="14" t="s">
        <v>418</v>
      </c>
      <c r="C1133" s="14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>
        <v>63</v>
      </c>
      <c r="N1133" s="20">
        <v>238</v>
      </c>
      <c r="O1133" s="20"/>
      <c r="P1133" s="20">
        <v>1083</v>
      </c>
      <c r="Q1133" s="20">
        <v>0</v>
      </c>
      <c r="R1133" s="20"/>
      <c r="S1133" s="20"/>
      <c r="T1133" s="20"/>
      <c r="U1133" s="20"/>
      <c r="V1133" s="20"/>
    </row>
    <row r="1134" spans="1:23" s="10" customFormat="1" ht="16.5" customHeight="1" x14ac:dyDescent="0.25">
      <c r="A1134" s="17" t="s">
        <v>958</v>
      </c>
      <c r="B1134" s="17" t="s">
        <v>958</v>
      </c>
      <c r="C1134" s="17"/>
      <c r="D1134" s="19">
        <f t="shared" ref="D1134:P1134" si="18">SUM(D1125:D1133)</f>
        <v>0</v>
      </c>
      <c r="E1134" s="19">
        <f t="shared" si="18"/>
        <v>0</v>
      </c>
      <c r="F1134" s="19">
        <f t="shared" si="18"/>
        <v>0</v>
      </c>
      <c r="G1134" s="19">
        <f t="shared" si="18"/>
        <v>0</v>
      </c>
      <c r="H1134" s="19">
        <f t="shared" si="18"/>
        <v>0</v>
      </c>
      <c r="I1134" s="19">
        <f t="shared" si="18"/>
        <v>0</v>
      </c>
      <c r="J1134" s="19">
        <f t="shared" si="18"/>
        <v>3811</v>
      </c>
      <c r="K1134" s="19">
        <f t="shared" si="18"/>
        <v>1155</v>
      </c>
      <c r="L1134" s="19">
        <f t="shared" si="18"/>
        <v>0</v>
      </c>
      <c r="M1134" s="19">
        <f t="shared" si="18"/>
        <v>3893</v>
      </c>
      <c r="N1134" s="19">
        <f t="shared" si="18"/>
        <v>42133</v>
      </c>
      <c r="O1134" s="19">
        <f t="shared" si="18"/>
        <v>17297</v>
      </c>
      <c r="P1134" s="19">
        <f t="shared" si="18"/>
        <v>1223</v>
      </c>
      <c r="Q1134" s="19">
        <v>0</v>
      </c>
      <c r="R1134" s="19">
        <f>SUM(R1125:R1133)</f>
        <v>34715</v>
      </c>
      <c r="S1134" s="19">
        <f>SUM(S1125:S1133)</f>
        <v>158</v>
      </c>
      <c r="T1134" s="19">
        <f>SUM(T1125:T1133)</f>
        <v>100</v>
      </c>
      <c r="U1134" s="19">
        <f>SUM(U1125:U1133)</f>
        <v>0</v>
      </c>
      <c r="V1134" s="19">
        <f>SUM(V1125:V1133)</f>
        <v>807036</v>
      </c>
      <c r="W1134" s="34" t="s">
        <v>939</v>
      </c>
    </row>
    <row r="1135" spans="1:23" s="10" customFormat="1" ht="16.5" customHeight="1" x14ac:dyDescent="0.25">
      <c r="A1135" s="12" t="s">
        <v>1680</v>
      </c>
      <c r="B1135" s="12" t="s">
        <v>1645</v>
      </c>
      <c r="C1135" s="12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>
        <v>9055</v>
      </c>
      <c r="V1135" s="33"/>
      <c r="W1135" s="34"/>
    </row>
    <row r="1136" spans="1:23" s="10" customFormat="1" ht="16.5" customHeight="1" x14ac:dyDescent="0.25">
      <c r="A1136" s="12" t="s">
        <v>1680</v>
      </c>
      <c r="B1136" s="12" t="s">
        <v>1646</v>
      </c>
      <c r="C1136" s="12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>
        <v>3388</v>
      </c>
      <c r="V1136" s="33">
        <v>2500</v>
      </c>
      <c r="W1136" s="34"/>
    </row>
    <row r="1137" spans="1:23" s="10" customFormat="1" ht="16.5" customHeight="1" x14ac:dyDescent="0.25">
      <c r="A1137" s="12" t="s">
        <v>1680</v>
      </c>
      <c r="B1137" s="12" t="s">
        <v>1647</v>
      </c>
      <c r="C1137" s="12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>
        <v>2937</v>
      </c>
      <c r="V1137" s="33">
        <v>2500</v>
      </c>
      <c r="W1137" s="34"/>
    </row>
    <row r="1138" spans="1:23" s="10" customFormat="1" ht="16.5" customHeight="1" x14ac:dyDescent="0.25">
      <c r="A1138" s="12" t="s">
        <v>1680</v>
      </c>
      <c r="B1138" s="12" t="s">
        <v>1648</v>
      </c>
      <c r="C1138" s="12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>
        <v>1661</v>
      </c>
      <c r="V1138" s="33">
        <v>2500</v>
      </c>
      <c r="W1138" s="34"/>
    </row>
    <row r="1139" spans="1:23" s="10" customFormat="1" ht="16.5" customHeight="1" x14ac:dyDescent="0.25">
      <c r="A1139" s="12" t="s">
        <v>1680</v>
      </c>
      <c r="B1139" s="12" t="s">
        <v>1649</v>
      </c>
      <c r="C1139" s="12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>
        <v>3719</v>
      </c>
      <c r="V1139" s="33">
        <v>2500</v>
      </c>
      <c r="W1139" s="34"/>
    </row>
    <row r="1140" spans="1:23" s="10" customFormat="1" ht="16.5" customHeight="1" x14ac:dyDescent="0.25">
      <c r="A1140" s="12" t="s">
        <v>1680</v>
      </c>
      <c r="B1140" s="12" t="s">
        <v>1650</v>
      </c>
      <c r="C1140" s="12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>
        <v>17975</v>
      </c>
      <c r="V1140" s="33">
        <v>2500</v>
      </c>
      <c r="W1140" s="34"/>
    </row>
    <row r="1141" spans="1:23" s="10" customFormat="1" ht="16.5" customHeight="1" x14ac:dyDescent="0.25">
      <c r="A1141" s="12" t="s">
        <v>1680</v>
      </c>
      <c r="B1141" s="12" t="s">
        <v>1651</v>
      </c>
      <c r="C1141" s="12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>
        <v>25137</v>
      </c>
      <c r="V1141" s="33">
        <v>16000</v>
      </c>
      <c r="W1141" s="34"/>
    </row>
    <row r="1142" spans="1:23" s="10" customFormat="1" ht="16.5" customHeight="1" x14ac:dyDescent="0.25">
      <c r="A1142" s="12" t="s">
        <v>1680</v>
      </c>
      <c r="B1142" s="12" t="s">
        <v>1652</v>
      </c>
      <c r="C1142" s="12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>
        <v>4376</v>
      </c>
      <c r="V1142" s="33">
        <v>2500</v>
      </c>
      <c r="W1142" s="34"/>
    </row>
    <row r="1143" spans="1:23" s="10" customFormat="1" ht="16.5" customHeight="1" x14ac:dyDescent="0.25">
      <c r="A1143" s="12" t="s">
        <v>1680</v>
      </c>
      <c r="B1143" s="12" t="s">
        <v>1653</v>
      </c>
      <c r="C1143" s="12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>
        <v>1163</v>
      </c>
      <c r="V1143" s="33">
        <v>2500</v>
      </c>
      <c r="W1143" s="34"/>
    </row>
    <row r="1144" spans="1:23" s="10" customFormat="1" ht="16.5" customHeight="1" x14ac:dyDescent="0.25">
      <c r="A1144" s="17" t="s">
        <v>1644</v>
      </c>
      <c r="B1144" s="17" t="s">
        <v>1644</v>
      </c>
      <c r="C1144" s="17"/>
      <c r="D1144" s="19">
        <f t="shared" ref="D1144:P1144" si="19">SUM(D1130:D1135)</f>
        <v>0</v>
      </c>
      <c r="E1144" s="19">
        <f t="shared" si="19"/>
        <v>0</v>
      </c>
      <c r="F1144" s="19">
        <f t="shared" si="19"/>
        <v>0</v>
      </c>
      <c r="G1144" s="19">
        <f t="shared" si="19"/>
        <v>0</v>
      </c>
      <c r="H1144" s="19">
        <f t="shared" si="19"/>
        <v>0</v>
      </c>
      <c r="I1144" s="19">
        <f t="shared" si="19"/>
        <v>0</v>
      </c>
      <c r="J1144" s="19">
        <f t="shared" si="19"/>
        <v>7622</v>
      </c>
      <c r="K1144" s="19">
        <f t="shared" si="19"/>
        <v>2310</v>
      </c>
      <c r="L1144" s="19">
        <f t="shared" si="19"/>
        <v>0</v>
      </c>
      <c r="M1144" s="19">
        <f t="shared" si="19"/>
        <v>4156</v>
      </c>
      <c r="N1144" s="19">
        <f t="shared" si="19"/>
        <v>42410</v>
      </c>
      <c r="O1144" s="19">
        <f t="shared" si="19"/>
        <v>31094</v>
      </c>
      <c r="P1144" s="19">
        <f t="shared" si="19"/>
        <v>2306</v>
      </c>
      <c r="Q1144" s="19">
        <v>0</v>
      </c>
      <c r="R1144" s="19">
        <f>SUM(R1130:R1135)</f>
        <v>34805</v>
      </c>
      <c r="S1144" s="19">
        <f>SUM(S1130:S1135)</f>
        <v>208</v>
      </c>
      <c r="T1144" s="19">
        <f>SUM(T1130:T1135)</f>
        <v>150</v>
      </c>
      <c r="U1144" s="19">
        <f>SUM(U1135:U1143)</f>
        <v>69411</v>
      </c>
      <c r="V1144" s="19">
        <f>SUM(V1135:V1143)</f>
        <v>33500</v>
      </c>
      <c r="W1144" s="34" t="s">
        <v>939</v>
      </c>
    </row>
    <row r="1145" spans="1:23" s="10" customFormat="1" ht="16.5" customHeight="1" x14ac:dyDescent="0.25">
      <c r="A1145" s="12" t="s">
        <v>424</v>
      </c>
      <c r="B1145" s="14">
        <v>1001</v>
      </c>
      <c r="C1145" s="14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>
        <v>7000</v>
      </c>
      <c r="Q1145" s="20">
        <v>0</v>
      </c>
      <c r="R1145" s="20">
        <v>0</v>
      </c>
      <c r="S1145" s="20"/>
      <c r="T1145" s="20"/>
      <c r="U1145" s="20"/>
      <c r="V1145" s="20"/>
    </row>
    <row r="1146" spans="1:23" s="10" customFormat="1" ht="16.5" customHeight="1" x14ac:dyDescent="0.25">
      <c r="A1146" s="12" t="s">
        <v>424</v>
      </c>
      <c r="B1146" s="14">
        <v>1002</v>
      </c>
      <c r="C1146" s="14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>
        <v>1000</v>
      </c>
      <c r="Q1146" s="20">
        <v>0</v>
      </c>
      <c r="R1146" s="20">
        <v>0</v>
      </c>
      <c r="S1146" s="20"/>
      <c r="T1146" s="20"/>
      <c r="U1146" s="20"/>
      <c r="V1146" s="20"/>
    </row>
    <row r="1147" spans="1:23" s="10" customFormat="1" ht="16.5" customHeight="1" x14ac:dyDescent="0.25">
      <c r="A1147" s="12" t="s">
        <v>424</v>
      </c>
      <c r="B1147" s="14" t="s">
        <v>421</v>
      </c>
      <c r="C1147" s="14"/>
      <c r="D1147" s="20">
        <v>0</v>
      </c>
      <c r="E1147" s="20">
        <v>0</v>
      </c>
      <c r="F1147" s="20">
        <v>100</v>
      </c>
      <c r="G1147" s="20"/>
      <c r="H1147" s="20"/>
      <c r="I1147" s="20"/>
      <c r="J1147" s="20"/>
      <c r="K1147" s="20"/>
      <c r="L1147" s="20">
        <v>145</v>
      </c>
      <c r="M1147" s="20">
        <v>13546</v>
      </c>
      <c r="N1147" s="20">
        <v>16850</v>
      </c>
      <c r="O1147" s="20"/>
      <c r="P1147" s="20"/>
      <c r="Q1147" s="20">
        <v>0</v>
      </c>
      <c r="R1147" s="20">
        <v>0</v>
      </c>
      <c r="S1147" s="20">
        <v>7903</v>
      </c>
      <c r="T1147" s="20">
        <v>2000</v>
      </c>
      <c r="U1147" s="20">
        <v>1150</v>
      </c>
      <c r="V1147" s="20">
        <v>1771</v>
      </c>
    </row>
    <row r="1148" spans="1:23" s="10" customFormat="1" ht="16.5" customHeight="1" x14ac:dyDescent="0.25">
      <c r="A1148" s="12" t="s">
        <v>424</v>
      </c>
      <c r="B1148" s="14" t="s">
        <v>390</v>
      </c>
      <c r="C1148" s="14"/>
      <c r="D1148" s="20">
        <v>50</v>
      </c>
      <c r="E1148" s="20">
        <v>100</v>
      </c>
      <c r="F1148" s="20">
        <v>150</v>
      </c>
      <c r="G1148" s="20">
        <v>150</v>
      </c>
      <c r="H1148" s="20"/>
      <c r="I1148" s="20">
        <v>900</v>
      </c>
      <c r="J1148" s="20">
        <v>500</v>
      </c>
      <c r="K1148" s="20"/>
      <c r="L1148" s="20">
        <v>12</v>
      </c>
      <c r="M1148" s="20">
        <v>59</v>
      </c>
      <c r="N1148" s="20">
        <v>66</v>
      </c>
      <c r="O1148" s="20">
        <v>200</v>
      </c>
      <c r="P1148" s="20">
        <v>125</v>
      </c>
      <c r="Q1148" s="20">
        <v>75</v>
      </c>
      <c r="R1148" s="20">
        <v>856</v>
      </c>
      <c r="S1148" s="20">
        <v>2276</v>
      </c>
      <c r="T1148" s="20">
        <v>850</v>
      </c>
      <c r="U1148" s="20">
        <v>972</v>
      </c>
      <c r="V1148" s="20">
        <v>2610</v>
      </c>
    </row>
    <row r="1149" spans="1:23" s="10" customFormat="1" ht="16.5" customHeight="1" x14ac:dyDescent="0.25">
      <c r="A1149" s="12" t="s">
        <v>424</v>
      </c>
      <c r="B1149" s="14" t="s">
        <v>1390</v>
      </c>
      <c r="C1149" s="14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>
        <v>10</v>
      </c>
      <c r="U1149" s="20"/>
      <c r="V1149" s="20"/>
    </row>
    <row r="1150" spans="1:23" s="10" customFormat="1" ht="16.5" customHeight="1" x14ac:dyDescent="0.25">
      <c r="A1150" s="12" t="s">
        <v>424</v>
      </c>
      <c r="B1150" s="14" t="s">
        <v>1607</v>
      </c>
      <c r="C1150" s="14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>
        <v>250</v>
      </c>
      <c r="V1150" s="20">
        <v>250</v>
      </c>
    </row>
    <row r="1151" spans="1:23" s="10" customFormat="1" ht="16.5" customHeight="1" x14ac:dyDescent="0.25">
      <c r="A1151" s="12" t="s">
        <v>424</v>
      </c>
      <c r="B1151" s="14" t="s">
        <v>1606</v>
      </c>
      <c r="C1151" s="14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>
        <v>20</v>
      </c>
      <c r="V1151" s="20">
        <v>20</v>
      </c>
    </row>
    <row r="1152" spans="1:23" s="10" customFormat="1" ht="16.5" customHeight="1" x14ac:dyDescent="0.25">
      <c r="A1152" s="12" t="s">
        <v>424</v>
      </c>
      <c r="B1152" s="14" t="s">
        <v>1608</v>
      </c>
      <c r="C1152" s="14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>
        <v>800</v>
      </c>
      <c r="V1152" s="20">
        <v>800</v>
      </c>
    </row>
    <row r="1153" spans="1:23" s="10" customFormat="1" ht="16.5" customHeight="1" x14ac:dyDescent="0.25">
      <c r="A1153" s="12" t="s">
        <v>424</v>
      </c>
      <c r="B1153" s="14" t="s">
        <v>2265</v>
      </c>
      <c r="C1153" s="14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>
        <v>310</v>
      </c>
    </row>
    <row r="1154" spans="1:23" s="10" customFormat="1" ht="16.5" customHeight="1" x14ac:dyDescent="0.25">
      <c r="A1154" s="12" t="s">
        <v>424</v>
      </c>
      <c r="B1154" s="14" t="s">
        <v>422</v>
      </c>
      <c r="C1154" s="14"/>
      <c r="D1154" s="20"/>
      <c r="E1154" s="20"/>
      <c r="F1154" s="20">
        <v>100</v>
      </c>
      <c r="G1154" s="20"/>
      <c r="H1154" s="20"/>
      <c r="I1154" s="20"/>
      <c r="J1154" s="20">
        <v>310</v>
      </c>
      <c r="K1154" s="20"/>
      <c r="L1154" s="20">
        <v>700</v>
      </c>
      <c r="M1154" s="20">
        <v>500</v>
      </c>
      <c r="N1154" s="20">
        <v>150</v>
      </c>
      <c r="O1154" s="20"/>
      <c r="P1154" s="20"/>
      <c r="Q1154" s="20">
        <v>0</v>
      </c>
      <c r="R1154" s="20">
        <v>250</v>
      </c>
      <c r="S1154" s="20"/>
      <c r="T1154" s="20"/>
      <c r="U1154" s="20">
        <v>300</v>
      </c>
      <c r="V1154" s="20">
        <v>300</v>
      </c>
    </row>
    <row r="1155" spans="1:23" s="10" customFormat="1" ht="16.5" customHeight="1" x14ac:dyDescent="0.25">
      <c r="A1155" s="12" t="s">
        <v>424</v>
      </c>
      <c r="B1155" s="14" t="s">
        <v>2266</v>
      </c>
      <c r="C1155" s="14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>
        <v>100</v>
      </c>
    </row>
    <row r="1156" spans="1:23" s="10" customFormat="1" ht="16.5" customHeight="1" x14ac:dyDescent="0.25">
      <c r="A1156" s="12" t="s">
        <v>424</v>
      </c>
      <c r="B1156" s="14" t="s">
        <v>1391</v>
      </c>
      <c r="C1156" s="14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>
        <v>1000</v>
      </c>
      <c r="U1156" s="20"/>
      <c r="V1156" s="20">
        <v>300</v>
      </c>
    </row>
    <row r="1157" spans="1:23" s="10" customFormat="1" ht="16.5" customHeight="1" x14ac:dyDescent="0.25">
      <c r="A1157" s="12" t="s">
        <v>424</v>
      </c>
      <c r="B1157" s="14" t="s">
        <v>1609</v>
      </c>
      <c r="C1157" s="14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>
        <v>10</v>
      </c>
      <c r="V1157" s="20">
        <v>10</v>
      </c>
    </row>
    <row r="1158" spans="1:23" s="10" customFormat="1" ht="16.5" customHeight="1" x14ac:dyDescent="0.25">
      <c r="A1158" s="12" t="s">
        <v>424</v>
      </c>
      <c r="B1158" s="14" t="s">
        <v>423</v>
      </c>
      <c r="C1158" s="14"/>
      <c r="D1158" s="20">
        <v>760</v>
      </c>
      <c r="E1158" s="20">
        <v>1200</v>
      </c>
      <c r="F1158" s="20">
        <v>805</v>
      </c>
      <c r="G1158" s="20">
        <v>1980</v>
      </c>
      <c r="H1158" s="20">
        <v>4660</v>
      </c>
      <c r="I1158" s="20">
        <v>5875</v>
      </c>
      <c r="J1158" s="20">
        <v>506</v>
      </c>
      <c r="K1158" s="20">
        <v>15763</v>
      </c>
      <c r="L1158" s="20">
        <v>3010</v>
      </c>
      <c r="M1158" s="20">
        <v>1691</v>
      </c>
      <c r="N1158" s="20">
        <v>1100</v>
      </c>
      <c r="O1158" s="20">
        <v>1350</v>
      </c>
      <c r="P1158" s="20">
        <v>1025</v>
      </c>
      <c r="Q1158" s="20">
        <v>0</v>
      </c>
      <c r="R1158" s="20">
        <v>3609</v>
      </c>
      <c r="S1158" s="20">
        <v>6289</v>
      </c>
      <c r="T1158" s="20">
        <v>7648</v>
      </c>
      <c r="U1158" s="20">
        <v>7758</v>
      </c>
      <c r="V1158" s="20">
        <v>4787</v>
      </c>
    </row>
    <row r="1159" spans="1:23" s="10" customFormat="1" ht="16.5" customHeight="1" x14ac:dyDescent="0.25">
      <c r="A1159" s="12" t="s">
        <v>424</v>
      </c>
      <c r="B1159" s="14" t="s">
        <v>10</v>
      </c>
      <c r="C1159" s="14"/>
      <c r="D1159" s="20">
        <v>5700</v>
      </c>
      <c r="E1159" s="20">
        <v>3000</v>
      </c>
      <c r="F1159" s="20">
        <v>0</v>
      </c>
      <c r="G1159" s="20">
        <v>0</v>
      </c>
      <c r="H1159" s="20">
        <v>0</v>
      </c>
      <c r="I1159" s="20">
        <v>0</v>
      </c>
      <c r="J1159" s="20">
        <v>10</v>
      </c>
      <c r="K1159" s="20">
        <v>2720</v>
      </c>
      <c r="L1159" s="20">
        <v>19023</v>
      </c>
      <c r="M1159" s="20">
        <v>20</v>
      </c>
      <c r="N1159" s="20">
        <v>50</v>
      </c>
      <c r="O1159" s="20">
        <v>400</v>
      </c>
      <c r="P1159" s="20"/>
      <c r="Q1159" s="20">
        <v>142</v>
      </c>
      <c r="R1159" s="20">
        <v>2806</v>
      </c>
      <c r="S1159" s="20">
        <v>20</v>
      </c>
      <c r="T1159" s="20">
        <v>1030</v>
      </c>
      <c r="U1159" s="20"/>
      <c r="V1159" s="20">
        <v>16</v>
      </c>
    </row>
    <row r="1160" spans="1:23" s="10" customFormat="1" ht="16.5" customHeight="1" x14ac:dyDescent="0.25">
      <c r="A1160" s="17" t="s">
        <v>959</v>
      </c>
      <c r="B1160" s="17" t="s">
        <v>959</v>
      </c>
      <c r="C1160" s="17"/>
      <c r="D1160" s="19">
        <f t="shared" ref="D1160:V1160" si="20">SUM(D1145:D1159)</f>
        <v>6510</v>
      </c>
      <c r="E1160" s="19">
        <f t="shared" si="20"/>
        <v>4300</v>
      </c>
      <c r="F1160" s="19">
        <f t="shared" si="20"/>
        <v>1155</v>
      </c>
      <c r="G1160" s="19">
        <f t="shared" si="20"/>
        <v>2130</v>
      </c>
      <c r="H1160" s="19">
        <f t="shared" si="20"/>
        <v>4660</v>
      </c>
      <c r="I1160" s="19">
        <f t="shared" si="20"/>
        <v>6775</v>
      </c>
      <c r="J1160" s="19">
        <f t="shared" si="20"/>
        <v>1326</v>
      </c>
      <c r="K1160" s="19">
        <f t="shared" si="20"/>
        <v>18483</v>
      </c>
      <c r="L1160" s="19">
        <f t="shared" si="20"/>
        <v>22890</v>
      </c>
      <c r="M1160" s="19">
        <f t="shared" si="20"/>
        <v>15816</v>
      </c>
      <c r="N1160" s="19">
        <f t="shared" si="20"/>
        <v>18216</v>
      </c>
      <c r="O1160" s="19">
        <f t="shared" si="20"/>
        <v>1950</v>
      </c>
      <c r="P1160" s="19">
        <f t="shared" si="20"/>
        <v>9150</v>
      </c>
      <c r="Q1160" s="19">
        <f t="shared" si="20"/>
        <v>217</v>
      </c>
      <c r="R1160" s="19">
        <f t="shared" si="20"/>
        <v>7521</v>
      </c>
      <c r="S1160" s="19">
        <f t="shared" si="20"/>
        <v>16488</v>
      </c>
      <c r="T1160" s="19">
        <f t="shared" si="20"/>
        <v>12538</v>
      </c>
      <c r="U1160" s="19">
        <f t="shared" si="20"/>
        <v>11260</v>
      </c>
      <c r="V1160" s="19">
        <f t="shared" si="20"/>
        <v>11274</v>
      </c>
      <c r="W1160" s="34" t="s">
        <v>939</v>
      </c>
    </row>
    <row r="1161" spans="1:23" s="10" customFormat="1" ht="16.5" customHeight="1" x14ac:dyDescent="0.25">
      <c r="A1161" s="12" t="s">
        <v>1078</v>
      </c>
      <c r="B1161" s="14">
        <v>124</v>
      </c>
      <c r="C1161" s="14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>
        <v>12000</v>
      </c>
      <c r="S1161" s="20"/>
      <c r="T1161" s="20"/>
      <c r="U1161" s="20"/>
      <c r="V1161" s="20"/>
      <c r="W1161" s="34"/>
    </row>
    <row r="1162" spans="1:23" s="10" customFormat="1" ht="16.5" customHeight="1" x14ac:dyDescent="0.25">
      <c r="A1162" s="12" t="s">
        <v>1078</v>
      </c>
      <c r="B1162" s="14">
        <v>221</v>
      </c>
      <c r="C1162" s="14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>
        <v>4000</v>
      </c>
      <c r="S1162" s="20"/>
      <c r="T1162" s="20"/>
      <c r="U1162" s="20"/>
      <c r="V1162" s="20"/>
      <c r="W1162" s="34"/>
    </row>
    <row r="1163" spans="1:23" s="10" customFormat="1" ht="16.5" customHeight="1" x14ac:dyDescent="0.25">
      <c r="A1163" s="12" t="s">
        <v>1078</v>
      </c>
      <c r="B1163" s="14">
        <v>1563</v>
      </c>
      <c r="C1163" s="14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>
        <v>4000</v>
      </c>
      <c r="S1163" s="20"/>
      <c r="T1163" s="20"/>
      <c r="U1163" s="20"/>
      <c r="V1163" s="20"/>
      <c r="W1163" s="34"/>
    </row>
    <row r="1164" spans="1:23" s="10" customFormat="1" ht="16.5" customHeight="1" x14ac:dyDescent="0.25">
      <c r="A1164" s="12" t="s">
        <v>1078</v>
      </c>
      <c r="B1164" s="13" t="s">
        <v>10</v>
      </c>
      <c r="C1164" s="14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>
        <v>2000</v>
      </c>
      <c r="S1164" s="20"/>
      <c r="T1164" s="20"/>
      <c r="U1164" s="20"/>
      <c r="V1164" s="20"/>
      <c r="W1164" s="34"/>
    </row>
    <row r="1165" spans="1:23" s="10" customFormat="1" ht="16.5" customHeight="1" x14ac:dyDescent="0.25">
      <c r="A1165" s="17" t="s">
        <v>1079</v>
      </c>
      <c r="B1165" s="17" t="s">
        <v>1079</v>
      </c>
      <c r="C1165" s="17"/>
      <c r="D1165" s="19">
        <f t="shared" ref="D1165:U1165" si="21">SUM(D1161:D1164)</f>
        <v>0</v>
      </c>
      <c r="E1165" s="19">
        <f t="shared" si="21"/>
        <v>0</v>
      </c>
      <c r="F1165" s="19">
        <f t="shared" si="21"/>
        <v>0</v>
      </c>
      <c r="G1165" s="19">
        <f t="shared" si="21"/>
        <v>0</v>
      </c>
      <c r="H1165" s="19">
        <f t="shared" si="21"/>
        <v>0</v>
      </c>
      <c r="I1165" s="19">
        <f t="shared" si="21"/>
        <v>0</v>
      </c>
      <c r="J1165" s="19">
        <f t="shared" si="21"/>
        <v>0</v>
      </c>
      <c r="K1165" s="19">
        <f t="shared" si="21"/>
        <v>0</v>
      </c>
      <c r="L1165" s="19">
        <f t="shared" si="21"/>
        <v>0</v>
      </c>
      <c r="M1165" s="19">
        <f t="shared" si="21"/>
        <v>0</v>
      </c>
      <c r="N1165" s="19">
        <f t="shared" si="21"/>
        <v>0</v>
      </c>
      <c r="O1165" s="19">
        <f t="shared" si="21"/>
        <v>0</v>
      </c>
      <c r="P1165" s="19">
        <f t="shared" si="21"/>
        <v>0</v>
      </c>
      <c r="Q1165" s="19">
        <f t="shared" si="21"/>
        <v>0</v>
      </c>
      <c r="R1165" s="19">
        <f t="shared" si="21"/>
        <v>22000</v>
      </c>
      <c r="S1165" s="19">
        <f t="shared" si="21"/>
        <v>0</v>
      </c>
      <c r="T1165" s="19">
        <f t="shared" si="21"/>
        <v>0</v>
      </c>
      <c r="U1165" s="19">
        <f t="shared" si="21"/>
        <v>0</v>
      </c>
      <c r="V1165" s="19"/>
      <c r="W1165" s="34" t="s">
        <v>939</v>
      </c>
    </row>
    <row r="1166" spans="1:23" s="10" customFormat="1" ht="16.5" customHeight="1" x14ac:dyDescent="0.25">
      <c r="A1166" s="12" t="s">
        <v>450</v>
      </c>
      <c r="B1166" s="14">
        <v>72</v>
      </c>
      <c r="C1166" s="14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>
        <v>17</v>
      </c>
      <c r="P1166" s="20"/>
      <c r="Q1166" s="20">
        <v>0</v>
      </c>
      <c r="R1166" s="20"/>
      <c r="S1166" s="20"/>
      <c r="T1166" s="20"/>
      <c r="U1166" s="20"/>
      <c r="V1166" s="20"/>
    </row>
    <row r="1167" spans="1:23" s="10" customFormat="1" ht="16.5" customHeight="1" x14ac:dyDescent="0.25">
      <c r="A1167" s="12" t="s">
        <v>450</v>
      </c>
      <c r="B1167" s="14" t="s">
        <v>1951</v>
      </c>
      <c r="C1167" s="14" t="s">
        <v>1950</v>
      </c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>
        <v>0</v>
      </c>
      <c r="R1167" s="20">
        <v>2960</v>
      </c>
      <c r="S1167" s="20"/>
      <c r="T1167" s="20"/>
      <c r="U1167" s="20"/>
      <c r="V1167" s="20"/>
    </row>
    <row r="1168" spans="1:23" s="10" customFormat="1" ht="16.5" customHeight="1" x14ac:dyDescent="0.25">
      <c r="A1168" s="12" t="s">
        <v>450</v>
      </c>
      <c r="B1168" s="14" t="s">
        <v>1952</v>
      </c>
      <c r="C1168" s="14" t="s">
        <v>1950</v>
      </c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>
        <v>12063</v>
      </c>
      <c r="S1168" s="20">
        <v>8983</v>
      </c>
      <c r="T1168" s="20"/>
      <c r="U1168" s="20"/>
      <c r="V1168" s="20"/>
    </row>
    <row r="1169" spans="1:22" s="10" customFormat="1" ht="16.5" customHeight="1" x14ac:dyDescent="0.25">
      <c r="A1169" s="12" t="s">
        <v>450</v>
      </c>
      <c r="B1169" s="14" t="s">
        <v>428</v>
      </c>
      <c r="C1169" s="14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>
        <v>480</v>
      </c>
      <c r="N1169" s="20">
        <v>1200</v>
      </c>
      <c r="O1169" s="20">
        <v>16246</v>
      </c>
      <c r="P1169" s="20"/>
      <c r="Q1169" s="20">
        <v>0</v>
      </c>
      <c r="R1169" s="20"/>
      <c r="S1169" s="20"/>
      <c r="T1169" s="20"/>
      <c r="U1169" s="20"/>
      <c r="V1169" s="20"/>
    </row>
    <row r="1170" spans="1:22" s="10" customFormat="1" ht="16.5" customHeight="1" x14ac:dyDescent="0.25">
      <c r="A1170" s="12" t="s">
        <v>450</v>
      </c>
      <c r="B1170" s="14" t="s">
        <v>451</v>
      </c>
      <c r="C1170" s="14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>
        <v>1838</v>
      </c>
      <c r="P1170" s="20"/>
      <c r="Q1170" s="20">
        <v>0</v>
      </c>
      <c r="R1170" s="20"/>
      <c r="S1170" s="20"/>
      <c r="T1170" s="20"/>
      <c r="U1170" s="20"/>
      <c r="V1170" s="20"/>
    </row>
    <row r="1171" spans="1:22" s="10" customFormat="1" ht="16.5" customHeight="1" x14ac:dyDescent="0.25">
      <c r="A1171" s="12" t="s">
        <v>450</v>
      </c>
      <c r="B1171" s="14" t="s">
        <v>1392</v>
      </c>
      <c r="C1171" s="14" t="s">
        <v>1949</v>
      </c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>
        <v>32916</v>
      </c>
      <c r="U1171" s="20">
        <v>1620</v>
      </c>
      <c r="V1171" s="20"/>
    </row>
    <row r="1172" spans="1:22" s="10" customFormat="1" ht="16.5" customHeight="1" x14ac:dyDescent="0.25">
      <c r="A1172" s="12" t="s">
        <v>450</v>
      </c>
      <c r="B1172" s="14" t="s">
        <v>1393</v>
      </c>
      <c r="C1172" s="14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>
        <v>500</v>
      </c>
      <c r="U1172" s="20"/>
      <c r="V1172" s="20"/>
    </row>
    <row r="1173" spans="1:22" s="10" customFormat="1" ht="16.5" customHeight="1" x14ac:dyDescent="0.25">
      <c r="A1173" s="12" t="s">
        <v>450</v>
      </c>
      <c r="B1173" s="14" t="s">
        <v>452</v>
      </c>
      <c r="C1173" s="14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>
        <v>5405</v>
      </c>
      <c r="P1173" s="20"/>
      <c r="Q1173" s="20">
        <v>0</v>
      </c>
      <c r="R1173" s="20"/>
      <c r="S1173" s="20"/>
      <c r="T1173" s="20"/>
      <c r="U1173" s="20"/>
      <c r="V1173" s="20"/>
    </row>
    <row r="1174" spans="1:22" s="10" customFormat="1" ht="16.5" customHeight="1" x14ac:dyDescent="0.25">
      <c r="A1174" s="12" t="s">
        <v>450</v>
      </c>
      <c r="B1174" s="14" t="s">
        <v>429</v>
      </c>
      <c r="C1174" s="14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>
        <v>8500</v>
      </c>
      <c r="O1174" s="20"/>
      <c r="P1174" s="20"/>
      <c r="Q1174" s="20">
        <v>0</v>
      </c>
      <c r="R1174" s="20"/>
      <c r="S1174" s="20"/>
      <c r="T1174" s="20"/>
      <c r="U1174" s="20"/>
      <c r="V1174" s="20"/>
    </row>
    <row r="1175" spans="1:22" s="10" customFormat="1" ht="16.5" customHeight="1" x14ac:dyDescent="0.25">
      <c r="A1175" s="12" t="s">
        <v>450</v>
      </c>
      <c r="B1175" s="14" t="s">
        <v>1394</v>
      </c>
      <c r="C1175" s="14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>
        <v>482</v>
      </c>
      <c r="U1175" s="20"/>
      <c r="V1175" s="20"/>
    </row>
    <row r="1176" spans="1:22" s="10" customFormat="1" ht="16.5" customHeight="1" x14ac:dyDescent="0.25">
      <c r="A1176" s="12" t="s">
        <v>450</v>
      </c>
      <c r="B1176" s="14" t="s">
        <v>453</v>
      </c>
      <c r="C1176" s="14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>
        <v>338</v>
      </c>
      <c r="P1176" s="20"/>
      <c r="Q1176" s="20">
        <v>0</v>
      </c>
      <c r="R1176" s="20"/>
      <c r="S1176" s="20"/>
      <c r="T1176" s="20"/>
      <c r="U1176" s="20"/>
      <c r="V1176" s="20"/>
    </row>
    <row r="1177" spans="1:22" s="10" customFormat="1" ht="16.5" customHeight="1" x14ac:dyDescent="0.25">
      <c r="A1177" s="12" t="s">
        <v>450</v>
      </c>
      <c r="B1177" s="14" t="s">
        <v>454</v>
      </c>
      <c r="C1177" s="14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>
        <v>91</v>
      </c>
      <c r="P1177" s="20"/>
      <c r="Q1177" s="20">
        <v>0</v>
      </c>
      <c r="R1177" s="20"/>
      <c r="S1177" s="20"/>
      <c r="T1177" s="20"/>
      <c r="U1177" s="20"/>
      <c r="V1177" s="20"/>
    </row>
    <row r="1178" spans="1:22" s="10" customFormat="1" ht="16.5" customHeight="1" x14ac:dyDescent="0.25">
      <c r="A1178" s="12" t="s">
        <v>450</v>
      </c>
      <c r="B1178" s="14" t="s">
        <v>430</v>
      </c>
      <c r="C1178" s="14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>
        <v>12354</v>
      </c>
      <c r="O1178" s="20">
        <v>5321</v>
      </c>
      <c r="P1178" s="20"/>
      <c r="Q1178" s="20">
        <v>0</v>
      </c>
      <c r="R1178" s="20">
        <v>4100</v>
      </c>
      <c r="S1178" s="20">
        <v>6646</v>
      </c>
      <c r="T1178" s="20">
        <v>3128</v>
      </c>
      <c r="U1178" s="20"/>
      <c r="V1178" s="20">
        <v>1272</v>
      </c>
    </row>
    <row r="1179" spans="1:22" s="10" customFormat="1" ht="16.5" customHeight="1" x14ac:dyDescent="0.25">
      <c r="A1179" s="12" t="s">
        <v>450</v>
      </c>
      <c r="B1179" s="14" t="s">
        <v>455</v>
      </c>
      <c r="C1179" s="14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>
        <v>159</v>
      </c>
      <c r="P1179" s="20"/>
      <c r="Q1179" s="20">
        <v>0</v>
      </c>
      <c r="R1179" s="20"/>
      <c r="S1179" s="20"/>
      <c r="T1179" s="20"/>
      <c r="U1179" s="20"/>
      <c r="V1179" s="20"/>
    </row>
    <row r="1180" spans="1:22" s="10" customFormat="1" ht="16.5" customHeight="1" x14ac:dyDescent="0.25">
      <c r="A1180" s="12" t="s">
        <v>450</v>
      </c>
      <c r="B1180" s="14" t="s">
        <v>432</v>
      </c>
      <c r="C1180" s="14"/>
      <c r="D1180" s="20">
        <v>1500</v>
      </c>
      <c r="E1180" s="20">
        <v>3570</v>
      </c>
      <c r="F1180" s="20">
        <v>2177</v>
      </c>
      <c r="G1180" s="20">
        <v>2828</v>
      </c>
      <c r="H1180" s="20">
        <v>2614</v>
      </c>
      <c r="I1180" s="20">
        <v>4460</v>
      </c>
      <c r="J1180" s="20">
        <v>16760</v>
      </c>
      <c r="K1180" s="20">
        <v>8843</v>
      </c>
      <c r="L1180" s="20">
        <v>12606</v>
      </c>
      <c r="M1180" s="20">
        <v>22450</v>
      </c>
      <c r="N1180" s="20">
        <v>5701</v>
      </c>
      <c r="O1180" s="20">
        <v>330</v>
      </c>
      <c r="P1180" s="20"/>
      <c r="Q1180" s="20">
        <v>0</v>
      </c>
      <c r="R1180" s="20">
        <v>222</v>
      </c>
      <c r="S1180" s="20"/>
      <c r="T1180" s="20"/>
      <c r="U1180" s="20"/>
      <c r="V1180" s="20">
        <v>1000</v>
      </c>
    </row>
    <row r="1181" spans="1:22" s="10" customFormat="1" ht="16.5" customHeight="1" x14ac:dyDescent="0.25">
      <c r="A1181" s="12" t="s">
        <v>450</v>
      </c>
      <c r="B1181" s="14" t="s">
        <v>433</v>
      </c>
      <c r="C1181" s="14"/>
      <c r="D1181" s="20"/>
      <c r="E1181" s="20"/>
      <c r="F1181" s="20"/>
      <c r="G1181" s="20"/>
      <c r="H1181" s="20"/>
      <c r="I1181" s="20"/>
      <c r="J1181" s="20"/>
      <c r="K1181" s="20">
        <v>3009</v>
      </c>
      <c r="L1181" s="20">
        <v>100</v>
      </c>
      <c r="M1181" s="20">
        <v>18110</v>
      </c>
      <c r="N1181" s="20">
        <v>8476</v>
      </c>
      <c r="O1181" s="20">
        <v>2823</v>
      </c>
      <c r="P1181" s="20">
        <v>3774</v>
      </c>
      <c r="Q1181" s="20">
        <v>3774</v>
      </c>
      <c r="R1181" s="20">
        <v>10072</v>
      </c>
      <c r="S1181" s="20">
        <v>6310</v>
      </c>
      <c r="T1181" s="20">
        <v>3896</v>
      </c>
      <c r="U1181" s="20"/>
      <c r="V1181" s="20"/>
    </row>
    <row r="1182" spans="1:22" s="10" customFormat="1" ht="16.5" customHeight="1" x14ac:dyDescent="0.25">
      <c r="A1182" s="12" t="s">
        <v>450</v>
      </c>
      <c r="B1182" s="14" t="s">
        <v>1395</v>
      </c>
      <c r="C1182" s="14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>
        <v>72</v>
      </c>
      <c r="T1182" s="20">
        <v>200</v>
      </c>
      <c r="U1182" s="20"/>
      <c r="V1182" s="20"/>
    </row>
    <row r="1183" spans="1:22" s="10" customFormat="1" ht="16.5" customHeight="1" x14ac:dyDescent="0.25">
      <c r="A1183" s="12" t="s">
        <v>450</v>
      </c>
      <c r="B1183" s="14" t="s">
        <v>456</v>
      </c>
      <c r="C1183" s="14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>
        <v>17411</v>
      </c>
      <c r="P1183" s="20"/>
      <c r="Q1183" s="20">
        <v>0</v>
      </c>
      <c r="R1183" s="20"/>
      <c r="S1183" s="20"/>
      <c r="T1183" s="20">
        <v>12334</v>
      </c>
      <c r="U1183" s="20">
        <v>630</v>
      </c>
      <c r="V1183" s="20"/>
    </row>
    <row r="1184" spans="1:22" s="10" customFormat="1" ht="16.5" customHeight="1" x14ac:dyDescent="0.25">
      <c r="A1184" s="12" t="s">
        <v>450</v>
      </c>
      <c r="B1184" s="14" t="s">
        <v>434</v>
      </c>
      <c r="C1184" s="14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>
        <v>400</v>
      </c>
      <c r="N1184" s="20">
        <v>170</v>
      </c>
      <c r="O1184" s="20"/>
      <c r="P1184" s="20"/>
      <c r="Q1184" s="20">
        <v>0</v>
      </c>
      <c r="R1184" s="20"/>
      <c r="S1184" s="20"/>
      <c r="T1184" s="20"/>
      <c r="U1184" s="20"/>
      <c r="V1184" s="20"/>
    </row>
    <row r="1185" spans="1:22" s="10" customFormat="1" ht="16.5" customHeight="1" x14ac:dyDescent="0.25">
      <c r="A1185" s="12" t="s">
        <v>450</v>
      </c>
      <c r="B1185" s="14" t="s">
        <v>435</v>
      </c>
      <c r="C1185" s="14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>
        <v>250</v>
      </c>
      <c r="N1185" s="20">
        <v>300</v>
      </c>
      <c r="O1185" s="20"/>
      <c r="P1185" s="20"/>
      <c r="Q1185" s="20">
        <v>0</v>
      </c>
      <c r="R1185" s="20"/>
      <c r="S1185" s="20"/>
      <c r="T1185" s="20"/>
      <c r="U1185" s="20"/>
      <c r="V1185" s="20"/>
    </row>
    <row r="1186" spans="1:22" s="10" customFormat="1" ht="16.5" customHeight="1" x14ac:dyDescent="0.25">
      <c r="A1186" s="12" t="s">
        <v>450</v>
      </c>
      <c r="B1186" s="14" t="s">
        <v>1767</v>
      </c>
      <c r="C1186" s="14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>
        <v>3669</v>
      </c>
      <c r="N1186" s="20">
        <v>647</v>
      </c>
      <c r="O1186" s="20"/>
      <c r="P1186" s="20"/>
      <c r="Q1186" s="20">
        <v>0</v>
      </c>
      <c r="R1186" s="20"/>
      <c r="S1186" s="20"/>
      <c r="T1186" s="20"/>
      <c r="U1186" s="20"/>
      <c r="V1186" s="20"/>
    </row>
    <row r="1187" spans="1:22" s="10" customFormat="1" ht="16.5" customHeight="1" x14ac:dyDescent="0.25">
      <c r="A1187" s="12" t="s">
        <v>450</v>
      </c>
      <c r="B1187" s="14" t="s">
        <v>436</v>
      </c>
      <c r="C1187" s="14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>
        <v>158</v>
      </c>
      <c r="O1187" s="20"/>
      <c r="P1187" s="20"/>
      <c r="Q1187" s="20">
        <v>0</v>
      </c>
      <c r="R1187" s="20"/>
      <c r="S1187" s="20"/>
      <c r="T1187" s="20"/>
      <c r="U1187" s="20"/>
      <c r="V1187" s="20"/>
    </row>
    <row r="1188" spans="1:22" s="10" customFormat="1" ht="16.5" customHeight="1" x14ac:dyDescent="0.25">
      <c r="A1188" s="12" t="s">
        <v>450</v>
      </c>
      <c r="B1188" s="14" t="s">
        <v>457</v>
      </c>
      <c r="C1188" s="14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>
        <v>938</v>
      </c>
      <c r="P1188" s="20"/>
      <c r="Q1188" s="20">
        <v>0</v>
      </c>
      <c r="R1188" s="20"/>
      <c r="S1188" s="20"/>
      <c r="T1188" s="20"/>
      <c r="U1188" s="20"/>
      <c r="V1188" s="20"/>
    </row>
    <row r="1189" spans="1:22" s="10" customFormat="1" ht="16.5" customHeight="1" x14ac:dyDescent="0.25">
      <c r="A1189" s="12" t="s">
        <v>450</v>
      </c>
      <c r="B1189" s="14" t="s">
        <v>1396</v>
      </c>
      <c r="C1189" s="14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>
        <v>1400</v>
      </c>
      <c r="T1189" s="20">
        <v>3500</v>
      </c>
      <c r="U1189" s="20"/>
      <c r="V1189" s="20"/>
    </row>
    <row r="1190" spans="1:22" s="10" customFormat="1" ht="16.5" customHeight="1" x14ac:dyDescent="0.25">
      <c r="A1190" s="12" t="s">
        <v>450</v>
      </c>
      <c r="B1190" s="14" t="s">
        <v>437</v>
      </c>
      <c r="C1190" s="14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>
        <v>2942</v>
      </c>
      <c r="O1190" s="20">
        <v>23573</v>
      </c>
      <c r="P1190" s="20"/>
      <c r="Q1190" s="20">
        <v>0</v>
      </c>
      <c r="R1190" s="20"/>
      <c r="S1190" s="20"/>
      <c r="T1190" s="20"/>
      <c r="U1190" s="20"/>
      <c r="V1190" s="20"/>
    </row>
    <row r="1191" spans="1:22" s="10" customFormat="1" ht="16.5" customHeight="1" x14ac:dyDescent="0.25">
      <c r="A1191" s="12" t="s">
        <v>450</v>
      </c>
      <c r="B1191" s="14" t="s">
        <v>2269</v>
      </c>
      <c r="C1191" s="14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>
        <v>105</v>
      </c>
    </row>
    <row r="1192" spans="1:22" s="10" customFormat="1" ht="16.5" customHeight="1" x14ac:dyDescent="0.25">
      <c r="A1192" s="12" t="s">
        <v>450</v>
      </c>
      <c r="B1192" s="14" t="s">
        <v>2268</v>
      </c>
      <c r="C1192" s="14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>
        <v>119</v>
      </c>
    </row>
    <row r="1193" spans="1:22" s="10" customFormat="1" ht="16.5" customHeight="1" x14ac:dyDescent="0.25">
      <c r="A1193" s="12" t="s">
        <v>450</v>
      </c>
      <c r="B1193" s="14" t="s">
        <v>438</v>
      </c>
      <c r="C1193" s="14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>
        <v>1320</v>
      </c>
      <c r="O1193" s="20"/>
      <c r="P1193" s="20"/>
      <c r="Q1193" s="20">
        <v>0</v>
      </c>
      <c r="R1193" s="20"/>
      <c r="S1193" s="20"/>
      <c r="T1193" s="20"/>
      <c r="U1193" s="20"/>
      <c r="V1193" s="20"/>
    </row>
    <row r="1194" spans="1:22" s="10" customFormat="1" ht="16.5" customHeight="1" x14ac:dyDescent="0.25">
      <c r="A1194" s="12" t="s">
        <v>450</v>
      </c>
      <c r="B1194" s="14" t="s">
        <v>439</v>
      </c>
      <c r="C1194" s="14"/>
      <c r="D1194" s="20"/>
      <c r="E1194" s="20"/>
      <c r="F1194" s="20"/>
      <c r="G1194" s="20"/>
      <c r="H1194" s="20"/>
      <c r="I1194" s="20"/>
      <c r="J1194" s="20">
        <v>78090</v>
      </c>
      <c r="K1194" s="20">
        <v>10487</v>
      </c>
      <c r="L1194" s="20"/>
      <c r="M1194" s="20">
        <v>2557</v>
      </c>
      <c r="N1194" s="20"/>
      <c r="O1194" s="20">
        <v>2000</v>
      </c>
      <c r="P1194" s="20"/>
      <c r="Q1194" s="20">
        <v>0</v>
      </c>
      <c r="R1194" s="20"/>
      <c r="S1194" s="20"/>
      <c r="T1194" s="20"/>
      <c r="U1194" s="20"/>
      <c r="V1194" s="20"/>
    </row>
    <row r="1195" spans="1:22" s="10" customFormat="1" ht="16.5" customHeight="1" x14ac:dyDescent="0.25">
      <c r="A1195" s="12" t="s">
        <v>450</v>
      </c>
      <c r="B1195" s="14" t="s">
        <v>440</v>
      </c>
      <c r="C1195" s="14"/>
      <c r="D1195" s="20">
        <v>38101</v>
      </c>
      <c r="E1195" s="20">
        <v>26750</v>
      </c>
      <c r="F1195" s="20">
        <v>21165</v>
      </c>
      <c r="G1195" s="20">
        <v>55575</v>
      </c>
      <c r="H1195" s="20">
        <v>115488</v>
      </c>
      <c r="I1195" s="20">
        <v>233690</v>
      </c>
      <c r="J1195" s="20">
        <v>562108</v>
      </c>
      <c r="K1195" s="20">
        <v>274915</v>
      </c>
      <c r="L1195" s="20">
        <v>628478</v>
      </c>
      <c r="M1195" s="20">
        <v>292743</v>
      </c>
      <c r="N1195" s="20">
        <v>368931</v>
      </c>
      <c r="O1195" s="20">
        <v>79789</v>
      </c>
      <c r="P1195" s="20">
        <v>58099</v>
      </c>
      <c r="Q1195" s="20">
        <v>0</v>
      </c>
      <c r="R1195" s="20">
        <v>204430</v>
      </c>
      <c r="S1195" s="20">
        <v>191733</v>
      </c>
      <c r="T1195" s="20">
        <v>127205</v>
      </c>
      <c r="U1195" s="20"/>
      <c r="V1195" s="20">
        <v>57638</v>
      </c>
    </row>
    <row r="1196" spans="1:22" s="10" customFormat="1" ht="16.5" customHeight="1" x14ac:dyDescent="0.25">
      <c r="A1196" s="12" t="s">
        <v>450</v>
      </c>
      <c r="B1196" s="14" t="s">
        <v>1768</v>
      </c>
      <c r="C1196" s="14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>
        <v>117</v>
      </c>
      <c r="O1196" s="20"/>
      <c r="P1196" s="20"/>
      <c r="Q1196" s="20">
        <v>0</v>
      </c>
      <c r="R1196" s="20"/>
      <c r="S1196" s="20"/>
      <c r="T1196" s="20">
        <v>3000</v>
      </c>
      <c r="U1196" s="20"/>
      <c r="V1196" s="20"/>
    </row>
    <row r="1197" spans="1:22" s="10" customFormat="1" ht="16.5" customHeight="1" x14ac:dyDescent="0.25">
      <c r="A1197" s="12" t="s">
        <v>450</v>
      </c>
      <c r="B1197" s="14" t="s">
        <v>1769</v>
      </c>
      <c r="C1197" s="14" t="s">
        <v>1397</v>
      </c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>
        <v>76824</v>
      </c>
      <c r="O1197" s="20">
        <v>60126</v>
      </c>
      <c r="P1197" s="20">
        <v>30257</v>
      </c>
      <c r="Q1197" s="20">
        <v>0</v>
      </c>
      <c r="R1197" s="20">
        <v>23215</v>
      </c>
      <c r="S1197" s="20">
        <v>59186</v>
      </c>
      <c r="T1197" s="20">
        <v>31874</v>
      </c>
      <c r="U1197" s="20"/>
      <c r="V1197" s="20"/>
    </row>
    <row r="1198" spans="1:22" s="10" customFormat="1" ht="16.5" customHeight="1" x14ac:dyDescent="0.25">
      <c r="A1198" s="12" t="s">
        <v>450</v>
      </c>
      <c r="B1198" s="14" t="s">
        <v>458</v>
      </c>
      <c r="C1198" s="14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>
        <v>121</v>
      </c>
      <c r="P1198" s="20"/>
      <c r="Q1198" s="20">
        <v>0</v>
      </c>
      <c r="R1198" s="20"/>
      <c r="S1198" s="20"/>
      <c r="T1198" s="20"/>
      <c r="U1198" s="20"/>
      <c r="V1198" s="20"/>
    </row>
    <row r="1199" spans="1:22" s="10" customFormat="1" ht="16.5" customHeight="1" x14ac:dyDescent="0.25">
      <c r="A1199" s="12" t="s">
        <v>450</v>
      </c>
      <c r="B1199" s="14" t="s">
        <v>459</v>
      </c>
      <c r="C1199" s="14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>
        <v>843</v>
      </c>
      <c r="P1199" s="20"/>
      <c r="Q1199" s="20">
        <v>0</v>
      </c>
      <c r="R1199" s="20"/>
      <c r="S1199" s="20"/>
      <c r="T1199" s="20"/>
      <c r="U1199" s="20"/>
      <c r="V1199" s="20"/>
    </row>
    <row r="1200" spans="1:22" s="10" customFormat="1" ht="16.5" customHeight="1" x14ac:dyDescent="0.25">
      <c r="A1200" s="12" t="s">
        <v>450</v>
      </c>
      <c r="B1200" s="14" t="s">
        <v>1398</v>
      </c>
      <c r="C1200" s="14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>
        <v>198</v>
      </c>
      <c r="U1200" s="20"/>
      <c r="V1200" s="20"/>
    </row>
    <row r="1201" spans="1:22" s="10" customFormat="1" ht="16.5" customHeight="1" x14ac:dyDescent="0.25">
      <c r="A1201" s="12" t="s">
        <v>450</v>
      </c>
      <c r="B1201" s="14" t="s">
        <v>1399</v>
      </c>
      <c r="C1201" s="14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>
        <v>166</v>
      </c>
      <c r="U1201" s="20"/>
      <c r="V1201" s="20"/>
    </row>
    <row r="1202" spans="1:22" s="10" customFormat="1" ht="16.5" customHeight="1" x14ac:dyDescent="0.25">
      <c r="A1202" s="12" t="s">
        <v>450</v>
      </c>
      <c r="B1202" s="14" t="s">
        <v>460</v>
      </c>
      <c r="C1202" s="14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>
        <v>17</v>
      </c>
      <c r="P1202" s="20"/>
      <c r="Q1202" s="20">
        <v>0</v>
      </c>
      <c r="R1202" s="20"/>
      <c r="S1202" s="20"/>
      <c r="T1202" s="20">
        <v>200</v>
      </c>
      <c r="U1202" s="20"/>
      <c r="V1202" s="20"/>
    </row>
    <row r="1203" spans="1:22" s="10" customFormat="1" ht="16.5" customHeight="1" x14ac:dyDescent="0.25">
      <c r="A1203" s="12" t="s">
        <v>450</v>
      </c>
      <c r="B1203" s="14" t="s">
        <v>2267</v>
      </c>
      <c r="C1203" s="14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>
        <v>156</v>
      </c>
    </row>
    <row r="1204" spans="1:22" s="10" customFormat="1" ht="16.5" customHeight="1" x14ac:dyDescent="0.25">
      <c r="A1204" s="12" t="s">
        <v>450</v>
      </c>
      <c r="B1204" s="14" t="s">
        <v>442</v>
      </c>
      <c r="C1204" s="14"/>
      <c r="D1204" s="20"/>
      <c r="E1204" s="20"/>
      <c r="F1204" s="20"/>
      <c r="G1204" s="20"/>
      <c r="H1204" s="20"/>
      <c r="I1204" s="20"/>
      <c r="J1204" s="20"/>
      <c r="K1204" s="20"/>
      <c r="L1204" s="20">
        <v>114</v>
      </c>
      <c r="M1204" s="20"/>
      <c r="N1204" s="20">
        <v>2494</v>
      </c>
      <c r="O1204" s="20">
        <v>1158</v>
      </c>
      <c r="P1204" s="20"/>
      <c r="Q1204" s="20">
        <v>0</v>
      </c>
      <c r="R1204" s="20"/>
      <c r="S1204" s="20"/>
      <c r="T1204" s="20"/>
      <c r="U1204" s="20"/>
      <c r="V1204" s="20"/>
    </row>
    <row r="1205" spans="1:22" s="10" customFormat="1" ht="16.5" customHeight="1" x14ac:dyDescent="0.25">
      <c r="A1205" s="12" t="s">
        <v>450</v>
      </c>
      <c r="B1205" s="14" t="s">
        <v>441</v>
      </c>
      <c r="C1205" s="14"/>
      <c r="D1205" s="20">
        <v>2961</v>
      </c>
      <c r="E1205" s="20">
        <v>4480</v>
      </c>
      <c r="F1205" s="20">
        <v>3437</v>
      </c>
      <c r="G1205" s="20">
        <v>3473</v>
      </c>
      <c r="H1205" s="20">
        <v>4264</v>
      </c>
      <c r="I1205" s="20">
        <v>8430</v>
      </c>
      <c r="J1205" s="20">
        <v>31006</v>
      </c>
      <c r="K1205" s="20">
        <v>16733</v>
      </c>
      <c r="L1205" s="20">
        <v>36836</v>
      </c>
      <c r="M1205" s="20">
        <v>20580</v>
      </c>
      <c r="N1205" s="20">
        <v>11032</v>
      </c>
      <c r="O1205" s="20">
        <v>7577</v>
      </c>
      <c r="P1205" s="20">
        <v>5000</v>
      </c>
      <c r="Q1205" s="20">
        <v>0</v>
      </c>
      <c r="R1205" s="20">
        <v>4475</v>
      </c>
      <c r="S1205" s="20">
        <v>12507</v>
      </c>
      <c r="T1205" s="20">
        <v>4820</v>
      </c>
      <c r="U1205" s="20"/>
      <c r="V1205" s="20">
        <v>1490</v>
      </c>
    </row>
    <row r="1206" spans="1:22" s="10" customFormat="1" ht="16.5" customHeight="1" x14ac:dyDescent="0.25">
      <c r="A1206" s="12" t="s">
        <v>450</v>
      </c>
      <c r="B1206" s="14" t="s">
        <v>443</v>
      </c>
      <c r="C1206" s="14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>
        <v>251</v>
      </c>
      <c r="O1206" s="20">
        <v>7500</v>
      </c>
      <c r="P1206" s="20"/>
      <c r="Q1206" s="20">
        <v>0</v>
      </c>
      <c r="R1206" s="20"/>
      <c r="S1206" s="20"/>
      <c r="T1206" s="20"/>
      <c r="U1206" s="20"/>
      <c r="V1206" s="20"/>
    </row>
    <row r="1207" spans="1:22" s="10" customFormat="1" ht="16.5" customHeight="1" x14ac:dyDescent="0.25">
      <c r="A1207" s="12" t="s">
        <v>450</v>
      </c>
      <c r="B1207" s="14" t="s">
        <v>444</v>
      </c>
      <c r="C1207" s="14"/>
      <c r="D1207" s="20"/>
      <c r="E1207" s="20"/>
      <c r="F1207" s="20"/>
      <c r="G1207" s="20"/>
      <c r="H1207" s="20"/>
      <c r="I1207" s="20"/>
      <c r="J1207" s="20"/>
      <c r="K1207" s="20"/>
      <c r="L1207" s="20">
        <v>6</v>
      </c>
      <c r="M1207" s="20"/>
      <c r="N1207" s="20">
        <v>1877</v>
      </c>
      <c r="O1207" s="20">
        <v>2182</v>
      </c>
      <c r="P1207" s="20"/>
      <c r="Q1207" s="20">
        <v>0</v>
      </c>
      <c r="R1207" s="20"/>
      <c r="S1207" s="20">
        <v>1927</v>
      </c>
      <c r="T1207" s="20">
        <v>1407</v>
      </c>
      <c r="U1207" s="20"/>
      <c r="V1207" s="20"/>
    </row>
    <row r="1208" spans="1:22" s="10" customFormat="1" ht="16.5" customHeight="1" x14ac:dyDescent="0.25">
      <c r="A1208" s="12" t="s">
        <v>450</v>
      </c>
      <c r="B1208" s="14" t="s">
        <v>445</v>
      </c>
      <c r="C1208" s="14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>
        <v>2171</v>
      </c>
      <c r="O1208" s="20">
        <v>272</v>
      </c>
      <c r="P1208" s="20"/>
      <c r="Q1208" s="20">
        <v>0</v>
      </c>
      <c r="R1208" s="20"/>
      <c r="S1208" s="20"/>
      <c r="T1208" s="20">
        <v>2111</v>
      </c>
      <c r="U1208" s="20">
        <v>1520</v>
      </c>
      <c r="V1208" s="20"/>
    </row>
    <row r="1209" spans="1:22" s="10" customFormat="1" ht="16.5" customHeight="1" x14ac:dyDescent="0.25">
      <c r="A1209" s="12" t="s">
        <v>450</v>
      </c>
      <c r="B1209" s="14" t="s">
        <v>10</v>
      </c>
      <c r="C1209" s="14"/>
      <c r="D1209" s="20">
        <v>18946</v>
      </c>
      <c r="E1209" s="20"/>
      <c r="F1209" s="20"/>
      <c r="G1209" s="20">
        <v>650</v>
      </c>
      <c r="H1209" s="20">
        <v>872</v>
      </c>
      <c r="I1209" s="20">
        <v>116300</v>
      </c>
      <c r="J1209" s="20">
        <v>341700</v>
      </c>
      <c r="K1209" s="20">
        <v>153567</v>
      </c>
      <c r="L1209" s="20">
        <v>119840</v>
      </c>
      <c r="M1209" s="20">
        <v>81278</v>
      </c>
      <c r="N1209" s="20">
        <v>43104</v>
      </c>
      <c r="O1209" s="20">
        <v>29314</v>
      </c>
      <c r="P1209" s="20"/>
      <c r="Q1209" s="20">
        <v>0</v>
      </c>
      <c r="R1209" s="20"/>
      <c r="S1209" s="20">
        <v>9</v>
      </c>
      <c r="T1209" s="20">
        <v>4050</v>
      </c>
      <c r="U1209" s="20">
        <v>100</v>
      </c>
      <c r="V1209" s="20"/>
    </row>
    <row r="1210" spans="1:22" s="10" customFormat="1" ht="16.5" customHeight="1" x14ac:dyDescent="0.25">
      <c r="A1210" s="12" t="s">
        <v>450</v>
      </c>
      <c r="B1210" s="14" t="s">
        <v>1400</v>
      </c>
      <c r="C1210" s="14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>
        <v>13709</v>
      </c>
      <c r="U1210" s="20">
        <v>11900</v>
      </c>
      <c r="V1210" s="20"/>
    </row>
    <row r="1211" spans="1:22" s="10" customFormat="1" ht="16.5" customHeight="1" x14ac:dyDescent="0.25">
      <c r="A1211" s="12" t="s">
        <v>450</v>
      </c>
      <c r="B1211" s="14" t="s">
        <v>446</v>
      </c>
      <c r="C1211" s="14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>
        <v>797</v>
      </c>
      <c r="O1211" s="20"/>
      <c r="P1211" s="20"/>
      <c r="Q1211" s="20">
        <v>0</v>
      </c>
      <c r="R1211" s="20"/>
      <c r="S1211" s="20"/>
      <c r="T1211" s="20"/>
      <c r="U1211" s="20"/>
      <c r="V1211" s="20"/>
    </row>
    <row r="1212" spans="1:22" s="10" customFormat="1" ht="16.5" customHeight="1" x14ac:dyDescent="0.25">
      <c r="A1212" s="12" t="s">
        <v>450</v>
      </c>
      <c r="B1212" s="14" t="s">
        <v>1770</v>
      </c>
      <c r="C1212" s="14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>
        <v>1433</v>
      </c>
      <c r="N1212" s="20">
        <v>112</v>
      </c>
      <c r="O1212" s="20"/>
      <c r="P1212" s="20"/>
      <c r="Q1212" s="20">
        <v>0</v>
      </c>
      <c r="R1212" s="20"/>
      <c r="S1212" s="20"/>
      <c r="T1212" s="20"/>
      <c r="U1212" s="20"/>
      <c r="V1212" s="20"/>
    </row>
    <row r="1213" spans="1:22" s="10" customFormat="1" ht="16.5" customHeight="1" x14ac:dyDescent="0.25">
      <c r="A1213" s="12" t="s">
        <v>450</v>
      </c>
      <c r="B1213" s="14" t="s">
        <v>447</v>
      </c>
      <c r="C1213" s="14"/>
      <c r="D1213" s="20"/>
      <c r="E1213" s="20"/>
      <c r="F1213" s="20"/>
      <c r="G1213" s="20"/>
      <c r="H1213" s="20"/>
      <c r="I1213" s="20"/>
      <c r="J1213" s="20">
        <v>20076</v>
      </c>
      <c r="K1213" s="20"/>
      <c r="L1213" s="20"/>
      <c r="M1213" s="20"/>
      <c r="N1213" s="20"/>
      <c r="O1213" s="20"/>
      <c r="P1213" s="20"/>
      <c r="Q1213" s="20">
        <v>0</v>
      </c>
      <c r="R1213" s="20"/>
      <c r="S1213" s="20"/>
      <c r="T1213" s="20"/>
      <c r="U1213" s="20"/>
      <c r="V1213" s="20"/>
    </row>
    <row r="1214" spans="1:22" s="10" customFormat="1" ht="16.5" customHeight="1" x14ac:dyDescent="0.25">
      <c r="A1214" s="12" t="s">
        <v>450</v>
      </c>
      <c r="B1214" s="14" t="s">
        <v>448</v>
      </c>
      <c r="C1214" s="14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>
        <v>365</v>
      </c>
      <c r="N1214" s="20">
        <v>358</v>
      </c>
      <c r="O1214" s="20"/>
      <c r="P1214" s="20"/>
      <c r="Q1214" s="20">
        <v>0</v>
      </c>
      <c r="R1214" s="20"/>
      <c r="S1214" s="20"/>
      <c r="T1214" s="20"/>
      <c r="U1214" s="20"/>
      <c r="V1214" s="20"/>
    </row>
    <row r="1215" spans="1:22" s="10" customFormat="1" ht="16.5" customHeight="1" x14ac:dyDescent="0.25">
      <c r="A1215" s="12" t="s">
        <v>450</v>
      </c>
      <c r="B1215" s="14" t="s">
        <v>1771</v>
      </c>
      <c r="C1215" s="14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>
        <v>10000</v>
      </c>
      <c r="P1215" s="20">
        <v>10000</v>
      </c>
      <c r="Q1215" s="20">
        <v>0</v>
      </c>
      <c r="R1215" s="20"/>
      <c r="S1215" s="20"/>
      <c r="T1215" s="20">
        <v>25067</v>
      </c>
      <c r="U1215" s="20"/>
      <c r="V1215" s="20">
        <v>7074</v>
      </c>
    </row>
    <row r="1216" spans="1:22" s="10" customFormat="1" ht="16.5" customHeight="1" x14ac:dyDescent="0.25">
      <c r="A1216" s="12" t="s">
        <v>450</v>
      </c>
      <c r="B1216" s="14" t="s">
        <v>449</v>
      </c>
      <c r="C1216" s="14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>
        <v>200202</v>
      </c>
      <c r="O1216" s="20">
        <v>114503</v>
      </c>
      <c r="P1216" s="20"/>
      <c r="Q1216" s="20">
        <v>0</v>
      </c>
      <c r="R1216" s="20"/>
      <c r="S1216" s="20">
        <v>23534</v>
      </c>
      <c r="T1216" s="20"/>
      <c r="U1216" s="20"/>
      <c r="V1216" s="20"/>
    </row>
    <row r="1217" spans="1:23" s="10" customFormat="1" ht="16.5" customHeight="1" x14ac:dyDescent="0.25">
      <c r="A1217" s="12" t="s">
        <v>450</v>
      </c>
      <c r="B1217" s="14" t="s">
        <v>461</v>
      </c>
      <c r="C1217" s="14"/>
      <c r="D1217" s="20">
        <v>3030</v>
      </c>
      <c r="E1217" s="20">
        <v>2083</v>
      </c>
      <c r="F1217" s="20">
        <v>2926</v>
      </c>
      <c r="G1217" s="20">
        <v>2421</v>
      </c>
      <c r="H1217" s="20">
        <v>5582</v>
      </c>
      <c r="I1217" s="20">
        <v>7460</v>
      </c>
      <c r="J1217" s="20">
        <v>36604</v>
      </c>
      <c r="K1217" s="20">
        <v>12439</v>
      </c>
      <c r="L1217" s="20">
        <v>31942</v>
      </c>
      <c r="M1217" s="20">
        <v>7000</v>
      </c>
      <c r="N1217" s="20">
        <v>11358</v>
      </c>
      <c r="O1217" s="20">
        <v>5536</v>
      </c>
      <c r="P1217" s="20">
        <v>570</v>
      </c>
      <c r="Q1217" s="20">
        <v>0</v>
      </c>
      <c r="R1217" s="20">
        <v>3964</v>
      </c>
      <c r="S1217" s="20">
        <v>9637</v>
      </c>
      <c r="T1217" s="20">
        <v>4084</v>
      </c>
      <c r="U1217" s="20"/>
      <c r="V1217" s="20">
        <v>2700</v>
      </c>
    </row>
    <row r="1218" spans="1:23" s="10" customFormat="1" ht="16.5" customHeight="1" x14ac:dyDescent="0.25">
      <c r="A1218" s="12" t="s">
        <v>450</v>
      </c>
      <c r="B1218" s="14" t="s">
        <v>1772</v>
      </c>
      <c r="C1218" s="14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>
        <v>30000</v>
      </c>
      <c r="Q1218" s="20">
        <v>0</v>
      </c>
      <c r="R1218" s="20">
        <v>68000</v>
      </c>
      <c r="S1218" s="20"/>
      <c r="T1218" s="20"/>
      <c r="U1218" s="20"/>
      <c r="V1218" s="20"/>
    </row>
    <row r="1219" spans="1:23" s="10" customFormat="1" ht="16.5" customHeight="1" x14ac:dyDescent="0.25">
      <c r="A1219" s="12" t="s">
        <v>450</v>
      </c>
      <c r="B1219" s="14" t="s">
        <v>1571</v>
      </c>
      <c r="C1219" s="14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>
        <v>2371</v>
      </c>
      <c r="T1219" s="20"/>
      <c r="U1219" s="20"/>
      <c r="V1219" s="20"/>
    </row>
    <row r="1220" spans="1:23" s="10" customFormat="1" ht="16.5" customHeight="1" x14ac:dyDescent="0.25">
      <c r="A1220" s="17" t="s">
        <v>960</v>
      </c>
      <c r="B1220" s="17" t="s">
        <v>960</v>
      </c>
      <c r="C1220" s="17"/>
      <c r="D1220" s="19">
        <f t="shared" ref="D1220:V1220" si="22">SUM(D1166:D1219)</f>
        <v>64538</v>
      </c>
      <c r="E1220" s="19">
        <f t="shared" si="22"/>
        <v>36883</v>
      </c>
      <c r="F1220" s="19">
        <f t="shared" si="22"/>
        <v>29705</v>
      </c>
      <c r="G1220" s="19">
        <f t="shared" si="22"/>
        <v>64947</v>
      </c>
      <c r="H1220" s="19">
        <f t="shared" si="22"/>
        <v>128820</v>
      </c>
      <c r="I1220" s="19">
        <f t="shared" si="22"/>
        <v>370340</v>
      </c>
      <c r="J1220" s="19">
        <f t="shared" si="22"/>
        <v>1086344</v>
      </c>
      <c r="K1220" s="19">
        <f t="shared" si="22"/>
        <v>479993</v>
      </c>
      <c r="L1220" s="19">
        <f t="shared" si="22"/>
        <v>829922</v>
      </c>
      <c r="M1220" s="19">
        <f t="shared" si="22"/>
        <v>451315</v>
      </c>
      <c r="N1220" s="19">
        <f t="shared" si="22"/>
        <v>761396</v>
      </c>
      <c r="O1220" s="19">
        <f t="shared" si="22"/>
        <v>395428</v>
      </c>
      <c r="P1220" s="19">
        <f t="shared" si="22"/>
        <v>137700</v>
      </c>
      <c r="Q1220" s="19">
        <f t="shared" si="22"/>
        <v>3774</v>
      </c>
      <c r="R1220" s="19">
        <f t="shared" si="22"/>
        <v>333501</v>
      </c>
      <c r="S1220" s="19">
        <f t="shared" si="22"/>
        <v>324315</v>
      </c>
      <c r="T1220" s="19">
        <f t="shared" si="22"/>
        <v>274847</v>
      </c>
      <c r="U1220" s="19">
        <f t="shared" si="22"/>
        <v>15770</v>
      </c>
      <c r="V1220" s="19">
        <f t="shared" si="22"/>
        <v>71554</v>
      </c>
      <c r="W1220" s="34" t="s">
        <v>939</v>
      </c>
    </row>
    <row r="1221" spans="1:23" s="10" customFormat="1" ht="16.5" customHeight="1" x14ac:dyDescent="0.25">
      <c r="A1221" s="12" t="s">
        <v>1183</v>
      </c>
      <c r="B1221" s="13" t="s">
        <v>10</v>
      </c>
      <c r="C1221" s="12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>
        <v>3570</v>
      </c>
      <c r="S1221" s="33">
        <v>2</v>
      </c>
      <c r="T1221" s="33">
        <v>2420</v>
      </c>
      <c r="U1221" s="33"/>
      <c r="V1221" s="33">
        <v>4416</v>
      </c>
      <c r="W1221" s="34"/>
    </row>
    <row r="1222" spans="1:23" s="10" customFormat="1" ht="16.5" customHeight="1" x14ac:dyDescent="0.25">
      <c r="A1222" s="12" t="s">
        <v>1183</v>
      </c>
      <c r="B1222" s="12" t="s">
        <v>1181</v>
      </c>
      <c r="C1222" s="12"/>
      <c r="D1222" s="33"/>
      <c r="E1222" s="33"/>
      <c r="F1222" s="20">
        <v>130</v>
      </c>
      <c r="G1222" s="20">
        <v>525</v>
      </c>
      <c r="H1222" s="20">
        <v>3447</v>
      </c>
      <c r="I1222" s="20">
        <v>2602</v>
      </c>
      <c r="J1222" s="20">
        <v>35</v>
      </c>
      <c r="K1222" s="20">
        <v>500</v>
      </c>
      <c r="L1222" s="20">
        <v>360</v>
      </c>
      <c r="M1222" s="33"/>
      <c r="N1222" s="33"/>
      <c r="O1222" s="33"/>
      <c r="P1222" s="33"/>
      <c r="Q1222" s="33">
        <v>20</v>
      </c>
      <c r="R1222" s="33">
        <v>14204</v>
      </c>
      <c r="S1222" s="33">
        <v>15350</v>
      </c>
      <c r="T1222" s="33">
        <v>20770</v>
      </c>
      <c r="U1222" s="33">
        <v>19676</v>
      </c>
      <c r="V1222" s="33">
        <v>9763</v>
      </c>
      <c r="W1222" s="34"/>
    </row>
    <row r="1223" spans="1:23" s="10" customFormat="1" ht="16.5" customHeight="1" x14ac:dyDescent="0.25">
      <c r="A1223" s="12" t="s">
        <v>1183</v>
      </c>
      <c r="B1223" s="12" t="s">
        <v>1619</v>
      </c>
      <c r="C1223" s="12"/>
      <c r="D1223" s="33"/>
      <c r="E1223" s="33"/>
      <c r="F1223" s="20"/>
      <c r="G1223" s="20"/>
      <c r="H1223" s="20"/>
      <c r="I1223" s="20"/>
      <c r="J1223" s="20"/>
      <c r="K1223" s="20"/>
      <c r="L1223" s="20"/>
      <c r="M1223" s="33"/>
      <c r="N1223" s="33"/>
      <c r="O1223" s="33"/>
      <c r="P1223" s="33"/>
      <c r="Q1223" s="33"/>
      <c r="R1223" s="33"/>
      <c r="S1223" s="33"/>
      <c r="T1223" s="33"/>
      <c r="U1223" s="33">
        <v>200</v>
      </c>
      <c r="V1223" s="33">
        <v>1700</v>
      </c>
      <c r="W1223" s="34"/>
    </row>
    <row r="1224" spans="1:23" s="10" customFormat="1" ht="16.5" customHeight="1" x14ac:dyDescent="0.25">
      <c r="A1224" s="17" t="s">
        <v>1182</v>
      </c>
      <c r="B1224" s="17" t="s">
        <v>1182</v>
      </c>
      <c r="C1224" s="17"/>
      <c r="D1224" s="19">
        <f t="shared" ref="D1224:V1224" si="23">SUM(D1221:D1223)</f>
        <v>0</v>
      </c>
      <c r="E1224" s="19">
        <f t="shared" si="23"/>
        <v>0</v>
      </c>
      <c r="F1224" s="19">
        <f t="shared" si="23"/>
        <v>130</v>
      </c>
      <c r="G1224" s="19">
        <f t="shared" si="23"/>
        <v>525</v>
      </c>
      <c r="H1224" s="19">
        <f t="shared" si="23"/>
        <v>3447</v>
      </c>
      <c r="I1224" s="19">
        <f t="shared" si="23"/>
        <v>2602</v>
      </c>
      <c r="J1224" s="19">
        <f t="shared" si="23"/>
        <v>35</v>
      </c>
      <c r="K1224" s="19">
        <f t="shared" si="23"/>
        <v>500</v>
      </c>
      <c r="L1224" s="19">
        <f t="shared" si="23"/>
        <v>360</v>
      </c>
      <c r="M1224" s="19">
        <f t="shared" si="23"/>
        <v>0</v>
      </c>
      <c r="N1224" s="19">
        <f t="shared" si="23"/>
        <v>0</v>
      </c>
      <c r="O1224" s="19">
        <f t="shared" si="23"/>
        <v>0</v>
      </c>
      <c r="P1224" s="19">
        <f t="shared" si="23"/>
        <v>0</v>
      </c>
      <c r="Q1224" s="19">
        <f t="shared" si="23"/>
        <v>20</v>
      </c>
      <c r="R1224" s="19">
        <f t="shared" si="23"/>
        <v>17774</v>
      </c>
      <c r="S1224" s="19">
        <f t="shared" si="23"/>
        <v>15352</v>
      </c>
      <c r="T1224" s="19">
        <f t="shared" si="23"/>
        <v>23190</v>
      </c>
      <c r="U1224" s="19">
        <f t="shared" si="23"/>
        <v>19876</v>
      </c>
      <c r="V1224" s="19">
        <f t="shared" si="23"/>
        <v>15879</v>
      </c>
      <c r="W1224" s="34" t="s">
        <v>939</v>
      </c>
    </row>
    <row r="1225" spans="1:23" s="10" customFormat="1" ht="16.5" customHeight="1" x14ac:dyDescent="0.25">
      <c r="A1225" s="12" t="s">
        <v>472</v>
      </c>
      <c r="B1225" s="12" t="s">
        <v>1185</v>
      </c>
      <c r="C1225" s="12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>
        <v>2810</v>
      </c>
      <c r="S1225" s="33">
        <v>696</v>
      </c>
      <c r="T1225" s="33">
        <v>2544</v>
      </c>
      <c r="U1225" s="33">
        <v>300</v>
      </c>
      <c r="V1225" s="33">
        <v>300</v>
      </c>
      <c r="W1225" s="34"/>
    </row>
    <row r="1226" spans="1:23" s="10" customFormat="1" ht="16.5" customHeight="1" x14ac:dyDescent="0.25">
      <c r="A1226" s="12" t="s">
        <v>472</v>
      </c>
      <c r="B1226" s="12" t="s">
        <v>1925</v>
      </c>
      <c r="C1226" s="12"/>
      <c r="D1226" s="20"/>
      <c r="E1226" s="20"/>
      <c r="F1226" s="20"/>
      <c r="G1226" s="20"/>
      <c r="H1226" s="20"/>
      <c r="I1226" s="20"/>
      <c r="J1226" s="20"/>
      <c r="K1226" s="20">
        <v>140</v>
      </c>
      <c r="L1226" s="20">
        <v>1500</v>
      </c>
      <c r="M1226" s="20">
        <v>1590</v>
      </c>
      <c r="N1226" s="20"/>
      <c r="O1226" s="20"/>
      <c r="P1226" s="20">
        <v>770</v>
      </c>
      <c r="Q1226" s="20">
        <v>0</v>
      </c>
      <c r="R1226" s="20">
        <v>1625</v>
      </c>
      <c r="S1226" s="20">
        <v>877</v>
      </c>
      <c r="T1226" s="20">
        <v>2298</v>
      </c>
      <c r="U1226" s="20">
        <v>13829</v>
      </c>
      <c r="V1226" s="20">
        <v>3959</v>
      </c>
    </row>
    <row r="1227" spans="1:23" s="10" customFormat="1" ht="16.5" customHeight="1" x14ac:dyDescent="0.25">
      <c r="A1227" s="12" t="s">
        <v>472</v>
      </c>
      <c r="B1227" s="12" t="s">
        <v>1186</v>
      </c>
      <c r="C1227" s="12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>
        <v>2010</v>
      </c>
      <c r="S1227" s="20">
        <v>2350</v>
      </c>
      <c r="T1227" s="20">
        <v>1700</v>
      </c>
      <c r="U1227" s="20">
        <v>854</v>
      </c>
      <c r="V1227" s="20">
        <v>854</v>
      </c>
    </row>
    <row r="1228" spans="1:23" s="10" customFormat="1" ht="16.5" customHeight="1" x14ac:dyDescent="0.25">
      <c r="A1228" s="12" t="s">
        <v>472</v>
      </c>
      <c r="B1228" s="13" t="s">
        <v>10</v>
      </c>
      <c r="C1228" s="12"/>
      <c r="D1228" s="20">
        <v>6150</v>
      </c>
      <c r="E1228" s="20">
        <v>6590</v>
      </c>
      <c r="F1228" s="20">
        <v>2580</v>
      </c>
      <c r="G1228" s="20">
        <v>9350</v>
      </c>
      <c r="H1228" s="20">
        <v>4542</v>
      </c>
      <c r="I1228" s="20">
        <v>12000</v>
      </c>
      <c r="J1228" s="20">
        <v>6739</v>
      </c>
      <c r="K1228" s="20">
        <v>5200</v>
      </c>
      <c r="L1228" s="20">
        <v>16840</v>
      </c>
      <c r="M1228" s="20">
        <v>12350</v>
      </c>
      <c r="N1228" s="20">
        <v>12634</v>
      </c>
      <c r="O1228" s="20">
        <v>8963</v>
      </c>
      <c r="P1228" s="20">
        <v>41054</v>
      </c>
      <c r="Q1228" s="20">
        <v>6342</v>
      </c>
      <c r="R1228" s="20">
        <v>2252</v>
      </c>
      <c r="S1228" s="20">
        <v>31</v>
      </c>
      <c r="T1228" s="20">
        <v>9031</v>
      </c>
      <c r="U1228" s="20"/>
      <c r="V1228" s="20"/>
    </row>
    <row r="1229" spans="1:23" s="10" customFormat="1" ht="16.5" customHeight="1" x14ac:dyDescent="0.25">
      <c r="A1229" s="12" t="s">
        <v>472</v>
      </c>
      <c r="B1229" s="12" t="s">
        <v>1187</v>
      </c>
      <c r="C1229" s="12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>
        <v>21120</v>
      </c>
      <c r="S1229" s="20">
        <v>24126</v>
      </c>
      <c r="T1229" s="20">
        <v>27216</v>
      </c>
      <c r="U1229" s="20">
        <v>55749</v>
      </c>
      <c r="V1229" s="20">
        <v>25338</v>
      </c>
    </row>
    <row r="1230" spans="1:23" s="10" customFormat="1" ht="16.5" customHeight="1" x14ac:dyDescent="0.25">
      <c r="A1230" s="12" t="s">
        <v>472</v>
      </c>
      <c r="B1230" s="12" t="s">
        <v>1188</v>
      </c>
      <c r="C1230" s="12"/>
      <c r="D1230" s="20"/>
      <c r="E1230" s="20"/>
      <c r="F1230" s="20">
        <v>5050</v>
      </c>
      <c r="G1230" s="20">
        <v>1673</v>
      </c>
      <c r="H1230" s="20">
        <v>20</v>
      </c>
      <c r="I1230" s="20"/>
      <c r="J1230" s="20"/>
      <c r="K1230" s="20">
        <v>9</v>
      </c>
      <c r="L1230" s="20">
        <v>3135</v>
      </c>
      <c r="M1230" s="20"/>
      <c r="N1230" s="20"/>
      <c r="O1230" s="20">
        <v>1500</v>
      </c>
      <c r="P1230" s="20"/>
      <c r="Q1230" s="20">
        <v>23869</v>
      </c>
      <c r="R1230" s="20">
        <v>13760</v>
      </c>
      <c r="S1230" s="20">
        <v>19473</v>
      </c>
      <c r="T1230" s="20">
        <v>15448</v>
      </c>
      <c r="U1230" s="20">
        <v>24326</v>
      </c>
      <c r="V1230" s="20">
        <v>22191</v>
      </c>
    </row>
    <row r="1231" spans="1:23" s="10" customFormat="1" ht="16.5" customHeight="1" x14ac:dyDescent="0.25">
      <c r="A1231" s="17" t="s">
        <v>961</v>
      </c>
      <c r="B1231" s="17" t="s">
        <v>961</v>
      </c>
      <c r="C1231" s="17"/>
      <c r="D1231" s="19">
        <f t="shared" ref="D1231:V1231" si="24">SUM(D1225:D1230)</f>
        <v>6150</v>
      </c>
      <c r="E1231" s="19">
        <f t="shared" si="24"/>
        <v>6590</v>
      </c>
      <c r="F1231" s="19">
        <f t="shared" si="24"/>
        <v>7630</v>
      </c>
      <c r="G1231" s="19">
        <f t="shared" si="24"/>
        <v>11023</v>
      </c>
      <c r="H1231" s="19">
        <f t="shared" si="24"/>
        <v>4562</v>
      </c>
      <c r="I1231" s="19">
        <f t="shared" si="24"/>
        <v>12000</v>
      </c>
      <c r="J1231" s="19">
        <f t="shared" si="24"/>
        <v>6739</v>
      </c>
      <c r="K1231" s="19">
        <f t="shared" si="24"/>
        <v>5349</v>
      </c>
      <c r="L1231" s="19">
        <f t="shared" si="24"/>
        <v>21475</v>
      </c>
      <c r="M1231" s="19">
        <f t="shared" si="24"/>
        <v>13940</v>
      </c>
      <c r="N1231" s="19">
        <f t="shared" si="24"/>
        <v>12634</v>
      </c>
      <c r="O1231" s="19">
        <f t="shared" si="24"/>
        <v>10463</v>
      </c>
      <c r="P1231" s="19">
        <f t="shared" si="24"/>
        <v>41824</v>
      </c>
      <c r="Q1231" s="19">
        <f t="shared" si="24"/>
        <v>30211</v>
      </c>
      <c r="R1231" s="19">
        <f t="shared" si="24"/>
        <v>43577</v>
      </c>
      <c r="S1231" s="19">
        <f t="shared" si="24"/>
        <v>47553</v>
      </c>
      <c r="T1231" s="19">
        <f t="shared" si="24"/>
        <v>58237</v>
      </c>
      <c r="U1231" s="19">
        <f t="shared" si="24"/>
        <v>95058</v>
      </c>
      <c r="V1231" s="19">
        <f t="shared" si="24"/>
        <v>52642</v>
      </c>
      <c r="W1231" s="34" t="s">
        <v>939</v>
      </c>
    </row>
    <row r="1232" spans="1:23" s="10" customFormat="1" ht="16.5" customHeight="1" x14ac:dyDescent="0.25">
      <c r="A1232" s="12" t="s">
        <v>1347</v>
      </c>
      <c r="B1232" s="12" t="s">
        <v>1348</v>
      </c>
      <c r="C1232" s="12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>
        <v>2220</v>
      </c>
      <c r="S1232" s="33"/>
      <c r="T1232" s="33">
        <v>928</v>
      </c>
      <c r="U1232" s="33">
        <v>563</v>
      </c>
      <c r="V1232" s="33">
        <v>563</v>
      </c>
      <c r="W1232" s="34"/>
    </row>
    <row r="1233" spans="1:23" s="10" customFormat="1" ht="16.5" customHeight="1" x14ac:dyDescent="0.25">
      <c r="A1233" s="17" t="s">
        <v>1677</v>
      </c>
      <c r="B1233" s="17" t="s">
        <v>1189</v>
      </c>
      <c r="C1233" s="17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>
        <v>2220</v>
      </c>
      <c r="S1233" s="19"/>
      <c r="T1233" s="19">
        <f>SUM(T1232)</f>
        <v>928</v>
      </c>
      <c r="U1233" s="19">
        <f>SUM(U1232)</f>
        <v>563</v>
      </c>
      <c r="V1233" s="19">
        <f>SUM(V1232)</f>
        <v>563</v>
      </c>
      <c r="W1233" s="34" t="s">
        <v>939</v>
      </c>
    </row>
    <row r="1234" spans="1:23" s="10" customFormat="1" ht="16.5" customHeight="1" x14ac:dyDescent="0.25">
      <c r="A1234" s="12" t="s">
        <v>462</v>
      </c>
      <c r="B1234" s="12" t="s">
        <v>1572</v>
      </c>
      <c r="C1234" s="12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>
        <v>267</v>
      </c>
      <c r="T1234" s="33"/>
      <c r="U1234" s="33"/>
      <c r="V1234" s="33"/>
      <c r="W1234" s="34"/>
    </row>
    <row r="1235" spans="1:23" s="10" customFormat="1" ht="16.5" customHeight="1" x14ac:dyDescent="0.25">
      <c r="A1235" s="12" t="s">
        <v>462</v>
      </c>
      <c r="B1235" s="14" t="s">
        <v>1773</v>
      </c>
      <c r="C1235" s="14" t="s">
        <v>1953</v>
      </c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>
        <v>817</v>
      </c>
      <c r="O1235" s="20"/>
      <c r="P1235" s="20">
        <v>12000</v>
      </c>
      <c r="Q1235" s="20">
        <v>0</v>
      </c>
      <c r="R1235" s="20">
        <v>91947</v>
      </c>
      <c r="S1235" s="20">
        <v>33681</v>
      </c>
      <c r="T1235" s="20">
        <v>49657</v>
      </c>
      <c r="U1235" s="20">
        <v>94561</v>
      </c>
      <c r="V1235" s="20">
        <v>144061</v>
      </c>
    </row>
    <row r="1236" spans="1:23" s="10" customFormat="1" ht="16.5" customHeight="1" x14ac:dyDescent="0.25">
      <c r="A1236" s="12" t="s">
        <v>462</v>
      </c>
      <c r="B1236" s="14" t="s">
        <v>1620</v>
      </c>
      <c r="C1236" s="14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>
        <v>1656</v>
      </c>
      <c r="V1236" s="20">
        <v>1656</v>
      </c>
    </row>
    <row r="1237" spans="1:23" s="10" customFormat="1" ht="16.5" customHeight="1" x14ac:dyDescent="0.25">
      <c r="A1237" s="12" t="s">
        <v>462</v>
      </c>
      <c r="B1237" s="14" t="s">
        <v>463</v>
      </c>
      <c r="C1237" s="14"/>
      <c r="D1237" s="20">
        <v>56436</v>
      </c>
      <c r="E1237" s="20">
        <v>60168</v>
      </c>
      <c r="F1237" s="20">
        <v>34756</v>
      </c>
      <c r="G1237" s="20">
        <v>15620</v>
      </c>
      <c r="H1237" s="20">
        <v>14154</v>
      </c>
      <c r="I1237" s="20">
        <v>43334</v>
      </c>
      <c r="J1237" s="20">
        <v>2900</v>
      </c>
      <c r="K1237" s="20">
        <v>36030</v>
      </c>
      <c r="L1237" s="20">
        <v>76270</v>
      </c>
      <c r="M1237" s="20">
        <v>50740</v>
      </c>
      <c r="N1237" s="20">
        <v>35807</v>
      </c>
      <c r="O1237" s="20">
        <v>54098</v>
      </c>
      <c r="P1237" s="20">
        <v>24420</v>
      </c>
      <c r="Q1237" s="20">
        <v>0</v>
      </c>
      <c r="R1237" s="20">
        <v>248681</v>
      </c>
      <c r="S1237" s="20">
        <v>190475</v>
      </c>
      <c r="T1237" s="20">
        <v>183601</v>
      </c>
      <c r="U1237" s="20">
        <v>249316</v>
      </c>
      <c r="V1237" s="20">
        <v>330763</v>
      </c>
    </row>
    <row r="1238" spans="1:23" s="10" customFormat="1" ht="16.5" customHeight="1" x14ac:dyDescent="0.25">
      <c r="A1238" s="12" t="s">
        <v>462</v>
      </c>
      <c r="B1238" s="14" t="s">
        <v>1191</v>
      </c>
      <c r="C1238" s="14"/>
      <c r="D1238" s="20">
        <v>12820</v>
      </c>
      <c r="E1238" s="20">
        <v>5200</v>
      </c>
      <c r="F1238" s="20">
        <v>4536</v>
      </c>
      <c r="G1238" s="20"/>
      <c r="H1238" s="20">
        <v>200</v>
      </c>
      <c r="I1238" s="20"/>
      <c r="J1238" s="20"/>
      <c r="K1238" s="20"/>
      <c r="L1238" s="20">
        <v>35313</v>
      </c>
      <c r="M1238" s="20">
        <v>43952</v>
      </c>
      <c r="N1238" s="20">
        <v>40100</v>
      </c>
      <c r="O1238" s="20"/>
      <c r="P1238" s="20"/>
      <c r="Q1238" s="20">
        <v>18000</v>
      </c>
      <c r="R1238" s="20">
        <v>10000</v>
      </c>
      <c r="S1238" s="20">
        <v>24722</v>
      </c>
      <c r="T1238" s="20">
        <v>168105</v>
      </c>
      <c r="U1238" s="20">
        <v>65697</v>
      </c>
      <c r="V1238" s="20">
        <v>107822</v>
      </c>
    </row>
    <row r="1239" spans="1:23" s="10" customFormat="1" ht="16.5" customHeight="1" x14ac:dyDescent="0.25">
      <c r="A1239" s="12" t="s">
        <v>462</v>
      </c>
      <c r="B1239" s="14" t="s">
        <v>1954</v>
      </c>
      <c r="C1239" s="14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>
        <v>1197</v>
      </c>
      <c r="T1239" s="20">
        <v>7800</v>
      </c>
      <c r="U1239" s="20">
        <v>6958</v>
      </c>
      <c r="V1239" s="20">
        <v>6958</v>
      </c>
    </row>
    <row r="1240" spans="1:23" s="10" customFormat="1" ht="16.5" customHeight="1" x14ac:dyDescent="0.25">
      <c r="A1240" s="12" t="s">
        <v>462</v>
      </c>
      <c r="B1240" s="14" t="s">
        <v>464</v>
      </c>
      <c r="C1240" s="14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>
        <v>5</v>
      </c>
      <c r="O1240" s="20"/>
      <c r="P1240" s="20"/>
      <c r="Q1240" s="20">
        <v>0</v>
      </c>
      <c r="R1240" s="20"/>
      <c r="S1240" s="20"/>
      <c r="T1240" s="20"/>
      <c r="U1240" s="20"/>
      <c r="V1240" s="20"/>
    </row>
    <row r="1241" spans="1:23" s="10" customFormat="1" ht="16.5" customHeight="1" x14ac:dyDescent="0.25">
      <c r="A1241" s="12" t="s">
        <v>462</v>
      </c>
      <c r="B1241" s="14" t="s">
        <v>465</v>
      </c>
      <c r="C1241" s="14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>
        <v>100</v>
      </c>
      <c r="O1241" s="20"/>
      <c r="P1241" s="20"/>
      <c r="Q1241" s="20">
        <v>0</v>
      </c>
      <c r="R1241" s="20"/>
      <c r="S1241" s="20"/>
      <c r="T1241" s="20"/>
      <c r="U1241" s="20"/>
      <c r="V1241" s="20"/>
    </row>
    <row r="1242" spans="1:23" s="10" customFormat="1" ht="16.5" customHeight="1" x14ac:dyDescent="0.25">
      <c r="A1242" s="12" t="s">
        <v>462</v>
      </c>
      <c r="B1242" s="14" t="s">
        <v>466</v>
      </c>
      <c r="C1242" s="14"/>
      <c r="D1242" s="20">
        <v>37346</v>
      </c>
      <c r="E1242" s="20">
        <v>36790</v>
      </c>
      <c r="F1242" s="20">
        <v>63524</v>
      </c>
      <c r="G1242" s="20">
        <v>53734</v>
      </c>
      <c r="H1242" s="20">
        <v>40266</v>
      </c>
      <c r="I1242" s="20">
        <v>111662</v>
      </c>
      <c r="J1242" s="20">
        <v>1302</v>
      </c>
      <c r="K1242" s="20">
        <v>107100</v>
      </c>
      <c r="L1242" s="20">
        <v>76256</v>
      </c>
      <c r="M1242" s="20">
        <v>55567</v>
      </c>
      <c r="N1242" s="20">
        <v>36401</v>
      </c>
      <c r="O1242" s="20">
        <v>11531</v>
      </c>
      <c r="P1242" s="20">
        <v>15029</v>
      </c>
      <c r="Q1242" s="20">
        <v>20</v>
      </c>
      <c r="R1242" s="20">
        <v>58248</v>
      </c>
      <c r="S1242" s="20">
        <v>32576</v>
      </c>
      <c r="T1242" s="20">
        <v>156803</v>
      </c>
      <c r="U1242" s="20">
        <v>45030</v>
      </c>
      <c r="V1242" s="20">
        <v>95482</v>
      </c>
    </row>
    <row r="1243" spans="1:23" s="10" customFormat="1" ht="16.5" customHeight="1" x14ac:dyDescent="0.25">
      <c r="A1243" s="12" t="s">
        <v>462</v>
      </c>
      <c r="B1243" s="14" t="s">
        <v>467</v>
      </c>
      <c r="C1243" s="14"/>
      <c r="D1243" s="20"/>
      <c r="E1243" s="20"/>
      <c r="F1243" s="20"/>
      <c r="G1243" s="20">
        <v>1315</v>
      </c>
      <c r="H1243" s="20">
        <v>1913</v>
      </c>
      <c r="I1243" s="20"/>
      <c r="J1243" s="20"/>
      <c r="K1243" s="20"/>
      <c r="L1243" s="20">
        <v>500</v>
      </c>
      <c r="M1243" s="20">
        <v>4700</v>
      </c>
      <c r="N1243" s="20">
        <v>1550</v>
      </c>
      <c r="O1243" s="20"/>
      <c r="P1243" s="20"/>
      <c r="Q1243" s="20">
        <v>0</v>
      </c>
      <c r="R1243" s="20"/>
      <c r="S1243" s="20"/>
      <c r="T1243" s="20"/>
      <c r="U1243" s="20"/>
      <c r="V1243" s="20"/>
    </row>
    <row r="1244" spans="1:23" s="10" customFormat="1" ht="16.5" customHeight="1" x14ac:dyDescent="0.25">
      <c r="A1244" s="12" t="s">
        <v>462</v>
      </c>
      <c r="B1244" s="14" t="s">
        <v>468</v>
      </c>
      <c r="C1244" s="14"/>
      <c r="D1244" s="20">
        <v>111073</v>
      </c>
      <c r="E1244" s="20">
        <v>82842</v>
      </c>
      <c r="F1244" s="20">
        <v>54879</v>
      </c>
      <c r="G1244" s="20">
        <v>37103</v>
      </c>
      <c r="H1244" s="20">
        <v>34543</v>
      </c>
      <c r="I1244" s="20">
        <v>42460</v>
      </c>
      <c r="J1244" s="20">
        <v>13332</v>
      </c>
      <c r="K1244" s="20">
        <v>19995</v>
      </c>
      <c r="L1244" s="20">
        <v>50842</v>
      </c>
      <c r="M1244" s="20">
        <v>52800</v>
      </c>
      <c r="N1244" s="20">
        <v>24334</v>
      </c>
      <c r="O1244" s="20">
        <v>39843</v>
      </c>
      <c r="P1244" s="20">
        <v>37745</v>
      </c>
      <c r="Q1244" s="20">
        <v>3521</v>
      </c>
      <c r="R1244" s="20">
        <v>48590</v>
      </c>
      <c r="S1244" s="20">
        <v>53158</v>
      </c>
      <c r="T1244" s="20">
        <v>84164</v>
      </c>
      <c r="U1244" s="20">
        <v>98465</v>
      </c>
      <c r="V1244" s="20">
        <v>111399</v>
      </c>
    </row>
    <row r="1245" spans="1:23" s="10" customFormat="1" ht="16.5" customHeight="1" x14ac:dyDescent="0.25">
      <c r="A1245" s="12" t="s">
        <v>462</v>
      </c>
      <c r="B1245" s="14" t="s">
        <v>469</v>
      </c>
      <c r="C1245" s="14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>
        <v>2500</v>
      </c>
      <c r="N1245" s="20"/>
      <c r="O1245" s="20"/>
      <c r="P1245" s="20"/>
      <c r="Q1245" s="20">
        <v>0</v>
      </c>
      <c r="R1245" s="20"/>
      <c r="S1245" s="20"/>
      <c r="T1245" s="20"/>
      <c r="U1245" s="20"/>
      <c r="V1245" s="20"/>
    </row>
    <row r="1246" spans="1:23" s="10" customFormat="1" ht="16.5" customHeight="1" x14ac:dyDescent="0.25">
      <c r="A1246" s="12" t="s">
        <v>462</v>
      </c>
      <c r="B1246" s="14" t="s">
        <v>1404</v>
      </c>
      <c r="C1246" s="14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>
        <v>2462</v>
      </c>
      <c r="U1246" s="20"/>
      <c r="V1246" s="20"/>
    </row>
    <row r="1247" spans="1:23" s="10" customFormat="1" ht="16.5" customHeight="1" x14ac:dyDescent="0.25">
      <c r="A1247" s="12" t="s">
        <v>462</v>
      </c>
      <c r="B1247" s="14" t="s">
        <v>1654</v>
      </c>
      <c r="C1247" s="14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>
        <v>2482</v>
      </c>
      <c r="S1247" s="20">
        <v>29072</v>
      </c>
      <c r="T1247" s="20">
        <v>4051</v>
      </c>
      <c r="U1247" s="20">
        <v>3753</v>
      </c>
      <c r="V1247" s="20">
        <v>3753</v>
      </c>
    </row>
    <row r="1248" spans="1:23" s="10" customFormat="1" ht="16.5" customHeight="1" x14ac:dyDescent="0.25">
      <c r="A1248" s="12" t="s">
        <v>462</v>
      </c>
      <c r="B1248" s="14" t="s">
        <v>470</v>
      </c>
      <c r="C1248" s="14"/>
      <c r="D1248" s="20">
        <v>9</v>
      </c>
      <c r="E1248" s="20">
        <v>1200</v>
      </c>
      <c r="F1248" s="20">
        <v>2000</v>
      </c>
      <c r="G1248" s="20">
        <v>700</v>
      </c>
      <c r="H1248" s="20">
        <v>20</v>
      </c>
      <c r="I1248" s="20"/>
      <c r="J1248" s="20"/>
      <c r="K1248" s="20"/>
      <c r="L1248" s="20">
        <v>10</v>
      </c>
      <c r="M1248" s="20"/>
      <c r="N1248" s="20"/>
      <c r="O1248" s="20">
        <v>7000</v>
      </c>
      <c r="P1248" s="20">
        <v>5000</v>
      </c>
      <c r="Q1248" s="20">
        <v>0</v>
      </c>
      <c r="R1248" s="20">
        <v>1500</v>
      </c>
      <c r="S1248" s="20"/>
      <c r="T1248" s="20">
        <v>5000</v>
      </c>
      <c r="U1248" s="20">
        <v>18000</v>
      </c>
      <c r="V1248" s="20">
        <v>9900</v>
      </c>
    </row>
    <row r="1249" spans="1:23" s="10" customFormat="1" ht="16.5" customHeight="1" x14ac:dyDescent="0.25">
      <c r="A1249" s="12" t="s">
        <v>462</v>
      </c>
      <c r="B1249" s="14" t="s">
        <v>471</v>
      </c>
      <c r="C1249" s="14"/>
      <c r="D1249" s="20">
        <v>5669</v>
      </c>
      <c r="E1249" s="20">
        <v>3390</v>
      </c>
      <c r="F1249" s="20">
        <v>888</v>
      </c>
      <c r="G1249" s="20">
        <v>2121</v>
      </c>
      <c r="H1249" s="20">
        <v>12157</v>
      </c>
      <c r="I1249" s="20">
        <v>30617</v>
      </c>
      <c r="J1249" s="20"/>
      <c r="K1249" s="20">
        <v>13803</v>
      </c>
      <c r="L1249" s="20">
        <v>26806</v>
      </c>
      <c r="M1249" s="20">
        <v>14504</v>
      </c>
      <c r="N1249" s="20">
        <v>52918</v>
      </c>
      <c r="O1249" s="20">
        <v>8000</v>
      </c>
      <c r="P1249" s="20">
        <v>12000</v>
      </c>
      <c r="Q1249" s="20">
        <v>67115</v>
      </c>
      <c r="R1249" s="20">
        <v>114583</v>
      </c>
      <c r="S1249" s="20">
        <v>73050</v>
      </c>
      <c r="T1249" s="20">
        <v>101707</v>
      </c>
      <c r="U1249" s="20">
        <v>72357</v>
      </c>
      <c r="V1249" s="20">
        <v>159191</v>
      </c>
    </row>
    <row r="1250" spans="1:23" s="10" customFormat="1" ht="16.5" customHeight="1" x14ac:dyDescent="0.25">
      <c r="A1250" s="12" t="s">
        <v>462</v>
      </c>
      <c r="B1250" s="14" t="s">
        <v>1573</v>
      </c>
      <c r="C1250" s="14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>
        <v>1762</v>
      </c>
      <c r="T1250" s="20"/>
      <c r="U1250" s="20">
        <v>167</v>
      </c>
      <c r="V1250" s="20">
        <v>167</v>
      </c>
    </row>
    <row r="1251" spans="1:23" s="10" customFormat="1" ht="16.5" customHeight="1" x14ac:dyDescent="0.25">
      <c r="A1251" s="12" t="s">
        <v>462</v>
      </c>
      <c r="B1251" s="14" t="s">
        <v>10</v>
      </c>
      <c r="C1251" s="14"/>
      <c r="D1251" s="20">
        <v>2295</v>
      </c>
      <c r="E1251" s="20">
        <v>1620</v>
      </c>
      <c r="F1251" s="20">
        <v>450</v>
      </c>
      <c r="G1251" s="20">
        <v>3601</v>
      </c>
      <c r="H1251" s="20">
        <v>10</v>
      </c>
      <c r="I1251" s="20">
        <v>25</v>
      </c>
      <c r="J1251" s="20"/>
      <c r="K1251" s="20"/>
      <c r="L1251" s="20">
        <v>5365</v>
      </c>
      <c r="M1251" s="20">
        <v>12</v>
      </c>
      <c r="N1251" s="20">
        <v>684</v>
      </c>
      <c r="O1251" s="20">
        <v>1000</v>
      </c>
      <c r="P1251" s="20">
        <v>10000</v>
      </c>
      <c r="Q1251" s="20">
        <v>0</v>
      </c>
      <c r="R1251" s="20"/>
      <c r="S1251" s="20"/>
      <c r="T1251" s="20">
        <v>1200</v>
      </c>
      <c r="U1251" s="20">
        <v>1144</v>
      </c>
      <c r="V1251" s="20">
        <v>5046</v>
      </c>
    </row>
    <row r="1252" spans="1:23" s="10" customFormat="1" ht="16.5" customHeight="1" x14ac:dyDescent="0.25">
      <c r="A1252" s="12" t="s">
        <v>462</v>
      </c>
      <c r="B1252" s="14" t="s">
        <v>1192</v>
      </c>
      <c r="C1252" s="14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>
        <v>2456</v>
      </c>
      <c r="S1252" s="20">
        <v>1500</v>
      </c>
      <c r="T1252" s="20">
        <v>1715</v>
      </c>
      <c r="U1252" s="20">
        <v>772</v>
      </c>
      <c r="V1252" s="20">
        <v>612</v>
      </c>
    </row>
    <row r="1253" spans="1:23" s="10" customFormat="1" ht="16.5" customHeight="1" x14ac:dyDescent="0.25">
      <c r="A1253" s="17" t="s">
        <v>962</v>
      </c>
      <c r="B1253" s="17" t="s">
        <v>962</v>
      </c>
      <c r="C1253" s="17"/>
      <c r="D1253" s="19">
        <f t="shared" ref="D1253:V1253" si="25">SUM(D1234:D1252)</f>
        <v>225648</v>
      </c>
      <c r="E1253" s="19">
        <f t="shared" si="25"/>
        <v>191210</v>
      </c>
      <c r="F1253" s="19">
        <f t="shared" si="25"/>
        <v>161033</v>
      </c>
      <c r="G1253" s="19">
        <f t="shared" si="25"/>
        <v>114194</v>
      </c>
      <c r="H1253" s="19">
        <f t="shared" si="25"/>
        <v>103263</v>
      </c>
      <c r="I1253" s="19">
        <f t="shared" si="25"/>
        <v>228098</v>
      </c>
      <c r="J1253" s="19">
        <f t="shared" si="25"/>
        <v>17534</v>
      </c>
      <c r="K1253" s="19">
        <f t="shared" si="25"/>
        <v>176928</v>
      </c>
      <c r="L1253" s="19">
        <f t="shared" si="25"/>
        <v>271362</v>
      </c>
      <c r="M1253" s="19">
        <f t="shared" si="25"/>
        <v>224775</v>
      </c>
      <c r="N1253" s="19">
        <f t="shared" si="25"/>
        <v>192716</v>
      </c>
      <c r="O1253" s="19">
        <f t="shared" si="25"/>
        <v>121472</v>
      </c>
      <c r="P1253" s="19">
        <f t="shared" si="25"/>
        <v>116194</v>
      </c>
      <c r="Q1253" s="19">
        <f t="shared" si="25"/>
        <v>88656</v>
      </c>
      <c r="R1253" s="19">
        <f t="shared" si="25"/>
        <v>578487</v>
      </c>
      <c r="S1253" s="19">
        <f t="shared" si="25"/>
        <v>441460</v>
      </c>
      <c r="T1253" s="19">
        <f t="shared" si="25"/>
        <v>766265</v>
      </c>
      <c r="U1253" s="19">
        <f t="shared" si="25"/>
        <v>657876</v>
      </c>
      <c r="V1253" s="19">
        <f t="shared" si="25"/>
        <v>976810</v>
      </c>
      <c r="W1253" s="34" t="s">
        <v>939</v>
      </c>
    </row>
    <row r="1254" spans="1:23" s="10" customFormat="1" ht="16.5" customHeight="1" x14ac:dyDescent="0.25">
      <c r="A1254" s="12" t="s">
        <v>427</v>
      </c>
      <c r="B1254" s="14" t="s">
        <v>425</v>
      </c>
      <c r="C1254" s="14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>
        <v>1</v>
      </c>
      <c r="O1254" s="20"/>
      <c r="P1254" s="20"/>
      <c r="Q1254" s="20">
        <v>0</v>
      </c>
      <c r="R1254" s="20"/>
      <c r="S1254" s="20"/>
      <c r="T1254" s="20"/>
      <c r="U1254" s="20"/>
      <c r="V1254" s="20"/>
    </row>
    <row r="1255" spans="1:23" s="10" customFormat="1" ht="16.5" customHeight="1" x14ac:dyDescent="0.25">
      <c r="A1255" s="12" t="s">
        <v>427</v>
      </c>
      <c r="B1255" s="14" t="s">
        <v>426</v>
      </c>
      <c r="C1255" s="14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>
        <v>0</v>
      </c>
      <c r="R1255" s="20"/>
      <c r="S1255" s="20"/>
      <c r="T1255" s="20"/>
      <c r="U1255" s="20"/>
      <c r="V1255" s="20"/>
    </row>
    <row r="1256" spans="1:23" s="10" customFormat="1" ht="16.5" customHeight="1" x14ac:dyDescent="0.25">
      <c r="A1256" s="12" t="s">
        <v>427</v>
      </c>
      <c r="B1256" s="14" t="s">
        <v>1193</v>
      </c>
      <c r="C1256" s="14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>
        <v>20</v>
      </c>
      <c r="S1256" s="20">
        <v>20</v>
      </c>
      <c r="T1256" s="20"/>
      <c r="U1256" s="20">
        <v>50</v>
      </c>
      <c r="V1256" s="20">
        <v>50</v>
      </c>
    </row>
    <row r="1257" spans="1:23" s="10" customFormat="1" ht="16.5" customHeight="1" x14ac:dyDescent="0.25">
      <c r="A1257" s="12" t="s">
        <v>427</v>
      </c>
      <c r="B1257" s="14" t="s">
        <v>10</v>
      </c>
      <c r="C1257" s="14"/>
      <c r="D1257" s="20"/>
      <c r="E1257" s="20">
        <v>25200</v>
      </c>
      <c r="F1257" s="20">
        <v>13150</v>
      </c>
      <c r="G1257" s="20">
        <v>13150</v>
      </c>
      <c r="H1257" s="20">
        <v>500</v>
      </c>
      <c r="I1257" s="20">
        <v>12385</v>
      </c>
      <c r="J1257" s="20"/>
      <c r="K1257" s="20">
        <v>50</v>
      </c>
      <c r="L1257" s="20">
        <v>200</v>
      </c>
      <c r="M1257" s="20">
        <v>5553</v>
      </c>
      <c r="N1257" s="20">
        <v>2804</v>
      </c>
      <c r="O1257" s="20"/>
      <c r="P1257" s="20">
        <v>30</v>
      </c>
      <c r="Q1257" s="20">
        <v>0</v>
      </c>
      <c r="R1257" s="20">
        <v>27</v>
      </c>
      <c r="S1257" s="20">
        <v>4200</v>
      </c>
      <c r="T1257" s="20">
        <v>2190</v>
      </c>
      <c r="U1257" s="20"/>
      <c r="V1257" s="20">
        <v>1041</v>
      </c>
    </row>
    <row r="1258" spans="1:23" s="10" customFormat="1" ht="16.5" customHeight="1" x14ac:dyDescent="0.25">
      <c r="A1258" s="12" t="s">
        <v>427</v>
      </c>
      <c r="B1258" s="14" t="s">
        <v>1194</v>
      </c>
      <c r="C1258" s="14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>
        <v>1800</v>
      </c>
      <c r="S1258" s="20">
        <v>3500</v>
      </c>
      <c r="T1258" s="20"/>
      <c r="U1258" s="20"/>
      <c r="V1258" s="20"/>
    </row>
    <row r="1259" spans="1:23" s="10" customFormat="1" ht="16.5" customHeight="1" x14ac:dyDescent="0.25">
      <c r="A1259" s="17" t="s">
        <v>963</v>
      </c>
      <c r="B1259" s="17" t="s">
        <v>963</v>
      </c>
      <c r="C1259" s="17"/>
      <c r="D1259" s="19">
        <f t="shared" ref="D1259:V1259" si="26">SUM(D1254:D1258)</f>
        <v>0</v>
      </c>
      <c r="E1259" s="19">
        <f t="shared" si="26"/>
        <v>25200</v>
      </c>
      <c r="F1259" s="19">
        <f t="shared" si="26"/>
        <v>13150</v>
      </c>
      <c r="G1259" s="19">
        <f t="shared" si="26"/>
        <v>13150</v>
      </c>
      <c r="H1259" s="19">
        <f t="shared" si="26"/>
        <v>500</v>
      </c>
      <c r="I1259" s="19">
        <f t="shared" si="26"/>
        <v>12385</v>
      </c>
      <c r="J1259" s="19">
        <f t="shared" si="26"/>
        <v>0</v>
      </c>
      <c r="K1259" s="19">
        <f t="shared" si="26"/>
        <v>50</v>
      </c>
      <c r="L1259" s="19">
        <f t="shared" si="26"/>
        <v>200</v>
      </c>
      <c r="M1259" s="19">
        <f t="shared" si="26"/>
        <v>5553</v>
      </c>
      <c r="N1259" s="19">
        <f t="shared" si="26"/>
        <v>2805</v>
      </c>
      <c r="O1259" s="19">
        <f t="shared" si="26"/>
        <v>0</v>
      </c>
      <c r="P1259" s="19">
        <f t="shared" si="26"/>
        <v>30</v>
      </c>
      <c r="Q1259" s="19">
        <f t="shared" si="26"/>
        <v>0</v>
      </c>
      <c r="R1259" s="19">
        <f t="shared" si="26"/>
        <v>1847</v>
      </c>
      <c r="S1259" s="19">
        <f t="shared" si="26"/>
        <v>7720</v>
      </c>
      <c r="T1259" s="19">
        <f t="shared" si="26"/>
        <v>2190</v>
      </c>
      <c r="U1259" s="19">
        <f t="shared" si="26"/>
        <v>50</v>
      </c>
      <c r="V1259" s="19">
        <f t="shared" si="26"/>
        <v>1091</v>
      </c>
      <c r="W1259" s="34" t="s">
        <v>939</v>
      </c>
    </row>
    <row r="1260" spans="1:23" s="10" customFormat="1" ht="16.5" customHeight="1" x14ac:dyDescent="0.25">
      <c r="A1260" s="12" t="s">
        <v>473</v>
      </c>
      <c r="B1260" s="13" t="s">
        <v>10</v>
      </c>
      <c r="C1260" s="12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>
        <v>1200</v>
      </c>
      <c r="O1260" s="20"/>
      <c r="P1260" s="20"/>
      <c r="Q1260" s="20">
        <v>0</v>
      </c>
      <c r="R1260" s="20"/>
      <c r="S1260" s="20">
        <v>100</v>
      </c>
      <c r="T1260" s="20">
        <v>50</v>
      </c>
      <c r="U1260" s="20"/>
      <c r="V1260" s="20">
        <v>350</v>
      </c>
    </row>
    <row r="1261" spans="1:23" s="10" customFormat="1" ht="16.5" customHeight="1" x14ac:dyDescent="0.25">
      <c r="A1261" s="17" t="s">
        <v>964</v>
      </c>
      <c r="B1261" s="17" t="s">
        <v>964</v>
      </c>
      <c r="C1261" s="17"/>
      <c r="D1261" s="19">
        <f t="shared" ref="D1261:V1261" si="27">SUM(D1260:D1260)</f>
        <v>0</v>
      </c>
      <c r="E1261" s="19">
        <f t="shared" si="27"/>
        <v>0</v>
      </c>
      <c r="F1261" s="19">
        <f t="shared" si="27"/>
        <v>0</v>
      </c>
      <c r="G1261" s="19">
        <f t="shared" si="27"/>
        <v>0</v>
      </c>
      <c r="H1261" s="19">
        <f t="shared" si="27"/>
        <v>0</v>
      </c>
      <c r="I1261" s="19">
        <f t="shared" si="27"/>
        <v>0</v>
      </c>
      <c r="J1261" s="19">
        <f t="shared" si="27"/>
        <v>0</v>
      </c>
      <c r="K1261" s="19">
        <f t="shared" si="27"/>
        <v>0</v>
      </c>
      <c r="L1261" s="19">
        <f t="shared" si="27"/>
        <v>0</v>
      </c>
      <c r="M1261" s="19">
        <f t="shared" si="27"/>
        <v>0</v>
      </c>
      <c r="N1261" s="19">
        <f t="shared" si="27"/>
        <v>1200</v>
      </c>
      <c r="O1261" s="19">
        <f t="shared" si="27"/>
        <v>0</v>
      </c>
      <c r="P1261" s="19">
        <f t="shared" si="27"/>
        <v>0</v>
      </c>
      <c r="Q1261" s="19">
        <f t="shared" si="27"/>
        <v>0</v>
      </c>
      <c r="R1261" s="19">
        <f t="shared" si="27"/>
        <v>0</v>
      </c>
      <c r="S1261" s="19">
        <f t="shared" si="27"/>
        <v>100</v>
      </c>
      <c r="T1261" s="19">
        <f t="shared" si="27"/>
        <v>50</v>
      </c>
      <c r="U1261" s="19">
        <f t="shared" si="27"/>
        <v>0</v>
      </c>
      <c r="V1261" s="19">
        <f t="shared" si="27"/>
        <v>350</v>
      </c>
      <c r="W1261" s="34" t="s">
        <v>939</v>
      </c>
    </row>
    <row r="1262" spans="1:23" s="10" customFormat="1" ht="16.5" customHeight="1" x14ac:dyDescent="0.25">
      <c r="A1262" s="12" t="s">
        <v>2512</v>
      </c>
      <c r="B1262" s="12" t="s">
        <v>10</v>
      </c>
      <c r="C1262" s="12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>
        <v>400</v>
      </c>
      <c r="U1262" s="33"/>
      <c r="V1262" s="33"/>
      <c r="W1262" s="34"/>
    </row>
    <row r="1263" spans="1:23" s="10" customFormat="1" ht="16.5" customHeight="1" x14ac:dyDescent="0.25">
      <c r="A1263" s="17" t="s">
        <v>1401</v>
      </c>
      <c r="B1263" s="17" t="s">
        <v>1196</v>
      </c>
      <c r="C1263" s="17"/>
      <c r="D1263" s="19">
        <f t="shared" ref="D1263:U1263" si="28">SUM(D1260)</f>
        <v>0</v>
      </c>
      <c r="E1263" s="19">
        <f t="shared" si="28"/>
        <v>0</v>
      </c>
      <c r="F1263" s="19">
        <f t="shared" si="28"/>
        <v>0</v>
      </c>
      <c r="G1263" s="19">
        <f t="shared" si="28"/>
        <v>0</v>
      </c>
      <c r="H1263" s="19">
        <f t="shared" si="28"/>
        <v>0</v>
      </c>
      <c r="I1263" s="19">
        <f t="shared" si="28"/>
        <v>0</v>
      </c>
      <c r="J1263" s="19">
        <f t="shared" si="28"/>
        <v>0</v>
      </c>
      <c r="K1263" s="19">
        <f t="shared" si="28"/>
        <v>0</v>
      </c>
      <c r="L1263" s="19">
        <f t="shared" si="28"/>
        <v>0</v>
      </c>
      <c r="M1263" s="19">
        <f t="shared" si="28"/>
        <v>0</v>
      </c>
      <c r="N1263" s="19">
        <f t="shared" si="28"/>
        <v>1200</v>
      </c>
      <c r="O1263" s="19">
        <f t="shared" si="28"/>
        <v>0</v>
      </c>
      <c r="P1263" s="19">
        <f t="shared" si="28"/>
        <v>0</v>
      </c>
      <c r="Q1263" s="19">
        <f t="shared" si="28"/>
        <v>0</v>
      </c>
      <c r="R1263" s="19">
        <f t="shared" si="28"/>
        <v>0</v>
      </c>
      <c r="S1263" s="19">
        <f t="shared" si="28"/>
        <v>100</v>
      </c>
      <c r="T1263" s="19">
        <f t="shared" si="28"/>
        <v>50</v>
      </c>
      <c r="U1263" s="19">
        <f t="shared" si="28"/>
        <v>0</v>
      </c>
      <c r="V1263" s="19"/>
      <c r="W1263" s="34" t="s">
        <v>939</v>
      </c>
    </row>
    <row r="1264" spans="1:23" s="10" customFormat="1" ht="16.5" customHeight="1" x14ac:dyDescent="0.25">
      <c r="A1264" s="12" t="s">
        <v>116</v>
      </c>
      <c r="B1264" s="12" t="s">
        <v>1402</v>
      </c>
      <c r="C1264" s="12"/>
      <c r="D1264" s="33">
        <v>2000</v>
      </c>
      <c r="E1264" s="33"/>
      <c r="F1264" s="33"/>
      <c r="G1264" s="33">
        <v>100</v>
      </c>
      <c r="H1264" s="33">
        <v>2000</v>
      </c>
      <c r="I1264" s="33"/>
      <c r="J1264" s="33"/>
      <c r="K1264" s="33"/>
      <c r="L1264" s="33">
        <v>550</v>
      </c>
      <c r="M1264" s="33">
        <v>300</v>
      </c>
      <c r="N1264" s="33"/>
      <c r="O1264" s="33"/>
      <c r="P1264" s="33">
        <v>150</v>
      </c>
      <c r="Q1264" s="33">
        <v>150</v>
      </c>
      <c r="R1264" s="33">
        <v>10</v>
      </c>
      <c r="S1264" s="33">
        <v>25</v>
      </c>
      <c r="T1264" s="33">
        <v>400</v>
      </c>
      <c r="U1264" s="33"/>
      <c r="V1264" s="33">
        <v>330</v>
      </c>
      <c r="W1264" s="34"/>
    </row>
    <row r="1265" spans="1:23" s="10" customFormat="1" ht="16.5" customHeight="1" x14ac:dyDescent="0.25">
      <c r="A1265" s="17" t="s">
        <v>1196</v>
      </c>
      <c r="B1265" s="17" t="s">
        <v>1196</v>
      </c>
      <c r="C1265" s="17"/>
      <c r="D1265" s="19">
        <f t="shared" ref="D1265:U1265" si="29">SUM(D380:D1264)</f>
        <v>35943246</v>
      </c>
      <c r="E1265" s="19">
        <f t="shared" si="29"/>
        <v>17246154</v>
      </c>
      <c r="F1265" s="19">
        <f t="shared" si="29"/>
        <v>6329822</v>
      </c>
      <c r="G1265" s="19">
        <f t="shared" si="29"/>
        <v>9841596</v>
      </c>
      <c r="H1265" s="19">
        <f t="shared" si="29"/>
        <v>26218439</v>
      </c>
      <c r="I1265" s="19">
        <f t="shared" si="29"/>
        <v>23964470</v>
      </c>
      <c r="J1265" s="19">
        <f t="shared" si="29"/>
        <v>17564207</v>
      </c>
      <c r="K1265" s="19">
        <f t="shared" si="29"/>
        <v>18392691</v>
      </c>
      <c r="L1265" s="19">
        <f t="shared" si="29"/>
        <v>12561821</v>
      </c>
      <c r="M1265" s="19">
        <f t="shared" si="29"/>
        <v>10230996</v>
      </c>
      <c r="N1265" s="19">
        <f t="shared" si="29"/>
        <v>17662331</v>
      </c>
      <c r="O1265" s="19">
        <f t="shared" si="29"/>
        <v>17164722</v>
      </c>
      <c r="P1265" s="19">
        <f t="shared" si="29"/>
        <v>34802878</v>
      </c>
      <c r="Q1265" s="19">
        <f t="shared" si="29"/>
        <v>4675065</v>
      </c>
      <c r="R1265" s="19">
        <f t="shared" si="29"/>
        <v>135670828</v>
      </c>
      <c r="S1265" s="19">
        <f t="shared" si="29"/>
        <v>220920357</v>
      </c>
      <c r="T1265" s="19">
        <f t="shared" si="29"/>
        <v>106079011</v>
      </c>
      <c r="U1265" s="19">
        <f t="shared" si="29"/>
        <v>103651590</v>
      </c>
      <c r="V1265" s="19"/>
      <c r="W1265" s="34" t="s">
        <v>939</v>
      </c>
    </row>
    <row r="1266" spans="1:23" s="10" customFormat="1" ht="16.5" customHeight="1" x14ac:dyDescent="0.25">
      <c r="A1266" s="12" t="s">
        <v>1957</v>
      </c>
      <c r="B1266" s="12" t="s">
        <v>1131</v>
      </c>
      <c r="C1266" s="12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>
        <v>736</v>
      </c>
      <c r="T1266" s="33">
        <v>215</v>
      </c>
      <c r="U1266" s="33">
        <v>142</v>
      </c>
      <c r="V1266" s="33">
        <v>142</v>
      </c>
      <c r="W1266" s="34"/>
    </row>
    <row r="1267" spans="1:23" ht="16.5" customHeight="1" x14ac:dyDescent="0.25">
      <c r="A1267" s="3" t="s">
        <v>1957</v>
      </c>
      <c r="B1267" s="14" t="s">
        <v>1621</v>
      </c>
      <c r="C1267" s="1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33"/>
      <c r="T1267" s="4"/>
      <c r="U1267" s="4">
        <v>7865</v>
      </c>
      <c r="V1267" s="4">
        <v>18042</v>
      </c>
    </row>
    <row r="1268" spans="1:23" ht="16.5" customHeight="1" x14ac:dyDescent="0.25">
      <c r="A1268" s="3" t="s">
        <v>1957</v>
      </c>
      <c r="B1268" s="14" t="s">
        <v>1006</v>
      </c>
      <c r="C1268" s="1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>
        <v>950</v>
      </c>
      <c r="Q1268" s="4">
        <v>0</v>
      </c>
      <c r="R1268" s="4"/>
      <c r="S1268" s="4">
        <v>260</v>
      </c>
      <c r="T1268" s="4"/>
      <c r="U1268" s="4">
        <v>50</v>
      </c>
      <c r="V1268" s="4">
        <v>750</v>
      </c>
    </row>
    <row r="1269" spans="1:23" ht="16.5" customHeight="1" x14ac:dyDescent="0.25">
      <c r="A1269" s="3" t="s">
        <v>1957</v>
      </c>
      <c r="B1269" s="14" t="s">
        <v>476</v>
      </c>
      <c r="C1269" s="14"/>
      <c r="D1269" s="4">
        <v>5819</v>
      </c>
      <c r="E1269" s="4">
        <v>2000</v>
      </c>
      <c r="F1269" s="4">
        <v>1000</v>
      </c>
      <c r="G1269" s="4">
        <v>2200</v>
      </c>
      <c r="H1269" s="4"/>
      <c r="I1269" s="4"/>
      <c r="J1269" s="4">
        <v>31</v>
      </c>
      <c r="K1269" s="4">
        <v>6</v>
      </c>
      <c r="L1269" s="4"/>
      <c r="M1269" s="4"/>
      <c r="N1269" s="4">
        <v>314</v>
      </c>
      <c r="O1269" s="4">
        <v>3500</v>
      </c>
      <c r="P1269" s="4"/>
      <c r="Q1269" s="4">
        <v>0</v>
      </c>
      <c r="R1269" s="4">
        <v>120</v>
      </c>
      <c r="S1269" s="4">
        <v>8018</v>
      </c>
      <c r="T1269" s="4">
        <v>10000</v>
      </c>
      <c r="U1269" s="4"/>
      <c r="V1269" s="4">
        <v>50</v>
      </c>
    </row>
    <row r="1270" spans="1:23" ht="16.5" customHeight="1" x14ac:dyDescent="0.25">
      <c r="A1270" s="3" t="s">
        <v>1957</v>
      </c>
      <c r="B1270" s="14" t="s">
        <v>477</v>
      </c>
      <c r="C1270" s="14"/>
      <c r="D1270" s="4"/>
      <c r="E1270" s="4"/>
      <c r="F1270" s="4"/>
      <c r="G1270" s="4"/>
      <c r="H1270" s="4"/>
      <c r="I1270" s="4"/>
      <c r="J1270" s="4"/>
      <c r="K1270" s="4"/>
      <c r="L1270" s="4"/>
      <c r="M1270" s="4">
        <v>200</v>
      </c>
      <c r="N1270" s="4"/>
      <c r="O1270" s="4"/>
      <c r="P1270" s="4"/>
      <c r="Q1270" s="4">
        <v>0</v>
      </c>
      <c r="R1270" s="4"/>
      <c r="S1270" s="4"/>
      <c r="T1270" s="4"/>
      <c r="U1270" s="4"/>
      <c r="V1270" s="4"/>
    </row>
    <row r="1271" spans="1:23" ht="16.5" customHeight="1" x14ac:dyDescent="0.25">
      <c r="A1271" s="3" t="s">
        <v>1957</v>
      </c>
      <c r="B1271" s="14" t="s">
        <v>478</v>
      </c>
      <c r="C1271" s="14"/>
      <c r="D1271" s="4"/>
      <c r="E1271" s="4"/>
      <c r="F1271" s="4"/>
      <c r="G1271" s="4"/>
      <c r="H1271" s="4"/>
      <c r="I1271" s="4"/>
      <c r="J1271" s="4"/>
      <c r="K1271" s="4"/>
      <c r="L1271" s="4"/>
      <c r="M1271" s="4">
        <v>20000</v>
      </c>
      <c r="N1271" s="4"/>
      <c r="O1271" s="4"/>
      <c r="P1271" s="4"/>
      <c r="Q1271" s="4">
        <v>0</v>
      </c>
      <c r="R1271" s="4"/>
      <c r="S1271" s="4"/>
      <c r="T1271" s="4"/>
      <c r="U1271" s="4"/>
      <c r="V1271" s="4"/>
    </row>
    <row r="1272" spans="1:23" ht="16.5" customHeight="1" x14ac:dyDescent="0.25">
      <c r="A1272" s="3" t="s">
        <v>1957</v>
      </c>
      <c r="B1272" s="14" t="s">
        <v>1622</v>
      </c>
      <c r="C1272" s="1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>
        <v>4400</v>
      </c>
      <c r="V1272" s="4">
        <v>5200</v>
      </c>
    </row>
    <row r="1273" spans="1:23" ht="16.5" customHeight="1" x14ac:dyDescent="0.25">
      <c r="A1273" s="3" t="s">
        <v>1957</v>
      </c>
      <c r="B1273" s="14" t="s">
        <v>368</v>
      </c>
      <c r="C1273" s="14"/>
      <c r="D1273" s="4"/>
      <c r="E1273" s="4"/>
      <c r="F1273" s="4"/>
      <c r="G1273" s="4">
        <v>4172</v>
      </c>
      <c r="H1273" s="4">
        <v>3248</v>
      </c>
      <c r="I1273" s="4"/>
      <c r="J1273" s="4"/>
      <c r="K1273" s="4"/>
      <c r="L1273" s="4"/>
      <c r="M1273" s="4">
        <v>1270</v>
      </c>
      <c r="N1273" s="4">
        <v>8223</v>
      </c>
      <c r="O1273" s="4">
        <v>650</v>
      </c>
      <c r="P1273" s="4">
        <v>1000</v>
      </c>
      <c r="Q1273" s="4">
        <v>100</v>
      </c>
      <c r="R1273" s="4">
        <v>200</v>
      </c>
      <c r="S1273" s="4">
        <v>21300</v>
      </c>
      <c r="T1273" s="4">
        <v>2300</v>
      </c>
      <c r="U1273" s="4">
        <v>1562</v>
      </c>
      <c r="V1273" s="4">
        <v>62</v>
      </c>
    </row>
    <row r="1274" spans="1:23" ht="16.5" customHeight="1" x14ac:dyDescent="0.25">
      <c r="A1274" s="3" t="s">
        <v>1957</v>
      </c>
      <c r="B1274" s="14" t="s">
        <v>1776</v>
      </c>
      <c r="C1274" s="1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>
        <v>651</v>
      </c>
      <c r="O1274" s="4"/>
      <c r="P1274" s="4"/>
      <c r="Q1274" s="4">
        <v>0</v>
      </c>
      <c r="R1274" s="4"/>
      <c r="S1274" s="4"/>
      <c r="T1274" s="4"/>
      <c r="U1274" s="4"/>
      <c r="V1274" s="4"/>
    </row>
    <row r="1275" spans="1:23" ht="16.5" customHeight="1" x14ac:dyDescent="0.25">
      <c r="A1275" s="3" t="s">
        <v>1957</v>
      </c>
      <c r="B1275" s="14" t="s">
        <v>479</v>
      </c>
      <c r="C1275" s="14"/>
      <c r="D1275" s="4">
        <v>1500</v>
      </c>
      <c r="E1275" s="4">
        <v>12000</v>
      </c>
      <c r="F1275" s="4">
        <v>3510</v>
      </c>
      <c r="G1275" s="4">
        <v>7</v>
      </c>
      <c r="H1275" s="4">
        <v>200</v>
      </c>
      <c r="I1275" s="4">
        <v>200</v>
      </c>
      <c r="J1275" s="4">
        <v>196</v>
      </c>
      <c r="K1275" s="4">
        <v>100</v>
      </c>
      <c r="L1275" s="4">
        <v>444</v>
      </c>
      <c r="M1275" s="4">
        <v>142</v>
      </c>
      <c r="N1275" s="4">
        <v>1524</v>
      </c>
      <c r="O1275" s="4"/>
      <c r="P1275" s="4"/>
      <c r="Q1275" s="4">
        <v>22006</v>
      </c>
      <c r="R1275" s="4">
        <v>8350</v>
      </c>
      <c r="S1275" s="4">
        <v>7700</v>
      </c>
      <c r="T1275" s="4">
        <v>24635</v>
      </c>
      <c r="U1275" s="4">
        <v>7187</v>
      </c>
      <c r="V1275" s="4">
        <v>10787</v>
      </c>
    </row>
    <row r="1276" spans="1:23" ht="16.5" customHeight="1" x14ac:dyDescent="0.25">
      <c r="A1276" s="3" t="s">
        <v>1957</v>
      </c>
      <c r="B1276" s="14" t="s">
        <v>480</v>
      </c>
      <c r="C1276" s="1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>
        <v>350</v>
      </c>
      <c r="O1276" s="4"/>
      <c r="P1276" s="4"/>
      <c r="Q1276" s="4">
        <v>0</v>
      </c>
      <c r="R1276" s="4"/>
      <c r="S1276" s="4"/>
      <c r="T1276" s="4"/>
      <c r="U1276" s="4"/>
      <c r="V1276" s="4"/>
    </row>
    <row r="1277" spans="1:23" ht="16.5" customHeight="1" x14ac:dyDescent="0.25">
      <c r="A1277" s="3" t="s">
        <v>1957</v>
      </c>
      <c r="B1277" s="14" t="s">
        <v>1623</v>
      </c>
      <c r="C1277" s="1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>
        <v>37</v>
      </c>
      <c r="V1277" s="4">
        <v>37</v>
      </c>
    </row>
    <row r="1278" spans="1:23" ht="16.5" customHeight="1" x14ac:dyDescent="0.25">
      <c r="A1278" s="3" t="s">
        <v>1957</v>
      </c>
      <c r="B1278" s="14" t="s">
        <v>482</v>
      </c>
      <c r="C1278" s="1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>
        <v>350</v>
      </c>
      <c r="O1278" s="4"/>
      <c r="P1278" s="4"/>
      <c r="Q1278" s="4">
        <v>0</v>
      </c>
      <c r="R1278" s="4"/>
      <c r="S1278" s="4"/>
      <c r="T1278" s="4"/>
      <c r="U1278" s="4"/>
      <c r="V1278" s="4"/>
    </row>
    <row r="1279" spans="1:23" ht="16.5" customHeight="1" x14ac:dyDescent="0.25">
      <c r="A1279" s="3" t="s">
        <v>1957</v>
      </c>
      <c r="B1279" s="14" t="s">
        <v>1777</v>
      </c>
      <c r="C1279" s="14"/>
      <c r="D1279" s="4"/>
      <c r="E1279" s="4"/>
      <c r="F1279" s="4"/>
      <c r="G1279" s="4"/>
      <c r="H1279" s="4"/>
      <c r="I1279" s="4"/>
      <c r="J1279" s="4"/>
      <c r="K1279" s="4"/>
      <c r="L1279" s="4"/>
      <c r="M1279" s="4">
        <v>4349</v>
      </c>
      <c r="N1279" s="4">
        <v>1410</v>
      </c>
      <c r="O1279" s="4"/>
      <c r="P1279" s="4"/>
      <c r="Q1279" s="4">
        <v>0</v>
      </c>
      <c r="R1279" s="4"/>
      <c r="S1279" s="4"/>
      <c r="T1279" s="4"/>
      <c r="U1279" s="4"/>
      <c r="V1279" s="4"/>
    </row>
    <row r="1280" spans="1:23" ht="16.5" customHeight="1" x14ac:dyDescent="0.25">
      <c r="A1280" s="3" t="s">
        <v>1957</v>
      </c>
      <c r="B1280" s="14" t="s">
        <v>1624</v>
      </c>
      <c r="C1280" s="1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>
        <v>28</v>
      </c>
      <c r="V1280" s="4">
        <v>11</v>
      </c>
    </row>
    <row r="1281" spans="1:23" ht="16.5" customHeight="1" x14ac:dyDescent="0.25">
      <c r="A1281" s="3" t="s">
        <v>1957</v>
      </c>
      <c r="B1281" s="13" t="s">
        <v>483</v>
      </c>
      <c r="C1281" s="13"/>
      <c r="D1281" s="4"/>
      <c r="E1281" s="4"/>
      <c r="F1281" s="4">
        <v>5831</v>
      </c>
      <c r="G1281" s="4">
        <v>2939</v>
      </c>
      <c r="H1281" s="4">
        <v>2563</v>
      </c>
      <c r="I1281" s="4">
        <v>804</v>
      </c>
      <c r="J1281" s="4"/>
      <c r="K1281" s="4">
        <v>804</v>
      </c>
      <c r="L1281" s="4"/>
      <c r="M1281" s="4"/>
      <c r="N1281" s="4"/>
      <c r="O1281" s="4"/>
      <c r="P1281" s="4"/>
      <c r="Q1281" s="4">
        <v>0</v>
      </c>
      <c r="R1281" s="4"/>
      <c r="S1281" s="4"/>
      <c r="T1281" s="4"/>
      <c r="U1281" s="4"/>
      <c r="V1281" s="4"/>
    </row>
    <row r="1282" spans="1:23" ht="16.5" customHeight="1" x14ac:dyDescent="0.25">
      <c r="A1282" s="3" t="s">
        <v>1957</v>
      </c>
      <c r="B1282" s="13" t="s">
        <v>484</v>
      </c>
      <c r="C1282" s="13"/>
      <c r="D1282" s="4"/>
      <c r="E1282" s="4"/>
      <c r="F1282" s="4">
        <v>240</v>
      </c>
      <c r="G1282" s="4">
        <v>223</v>
      </c>
      <c r="H1282" s="4"/>
      <c r="I1282" s="4"/>
      <c r="J1282" s="4"/>
      <c r="K1282" s="4">
        <v>800</v>
      </c>
      <c r="L1282" s="4"/>
      <c r="M1282" s="4">
        <v>20750</v>
      </c>
      <c r="N1282" s="4">
        <v>4500</v>
      </c>
      <c r="O1282" s="4"/>
      <c r="P1282" s="4"/>
      <c r="Q1282" s="4">
        <v>0</v>
      </c>
      <c r="R1282" s="4">
        <v>549</v>
      </c>
      <c r="S1282" s="4">
        <v>6000</v>
      </c>
      <c r="T1282" s="4">
        <v>5270</v>
      </c>
      <c r="U1282" s="4">
        <v>2062</v>
      </c>
      <c r="V1282" s="4">
        <v>1552</v>
      </c>
    </row>
    <row r="1283" spans="1:23" ht="16.5" customHeight="1" x14ac:dyDescent="0.25">
      <c r="A1283" s="3" t="s">
        <v>1957</v>
      </c>
      <c r="B1283" s="14" t="s">
        <v>1778</v>
      </c>
      <c r="C1283" s="14"/>
      <c r="D1283" s="4"/>
      <c r="E1283" s="4"/>
      <c r="F1283" s="4"/>
      <c r="G1283" s="4"/>
      <c r="H1283" s="4"/>
      <c r="I1283" s="4"/>
      <c r="J1283" s="4"/>
      <c r="K1283" s="4"/>
      <c r="L1283" s="4"/>
      <c r="M1283" s="4">
        <v>7278</v>
      </c>
      <c r="N1283" s="4">
        <v>27663</v>
      </c>
      <c r="O1283" s="4"/>
      <c r="P1283" s="4"/>
      <c r="Q1283" s="4">
        <v>0</v>
      </c>
      <c r="R1283" s="4">
        <v>10168</v>
      </c>
      <c r="S1283" s="4">
        <v>27290</v>
      </c>
      <c r="T1283" s="4">
        <v>16491</v>
      </c>
      <c r="U1283" s="4">
        <v>5166</v>
      </c>
      <c r="V1283" s="4">
        <v>52166</v>
      </c>
    </row>
    <row r="1284" spans="1:23" ht="16.5" customHeight="1" x14ac:dyDescent="0.25">
      <c r="A1284" s="3" t="s">
        <v>1957</v>
      </c>
      <c r="B1284" s="14" t="s">
        <v>1625</v>
      </c>
      <c r="C1284" s="1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>
        <v>466</v>
      </c>
      <c r="V1284" s="4">
        <v>466</v>
      </c>
    </row>
    <row r="1285" spans="1:23" ht="16.5" customHeight="1" x14ac:dyDescent="0.25">
      <c r="A1285" s="3" t="s">
        <v>1957</v>
      </c>
      <c r="B1285" s="14" t="s">
        <v>10</v>
      </c>
      <c r="C1285" s="14"/>
      <c r="D1285" s="4">
        <v>10186</v>
      </c>
      <c r="E1285" s="4">
        <v>2080</v>
      </c>
      <c r="F1285" s="4">
        <v>12379</v>
      </c>
      <c r="G1285" s="4">
        <v>8822</v>
      </c>
      <c r="H1285" s="4">
        <v>4169</v>
      </c>
      <c r="I1285" s="4">
        <v>5195</v>
      </c>
      <c r="J1285" s="4">
        <v>2056</v>
      </c>
      <c r="K1285" s="4">
        <v>10488</v>
      </c>
      <c r="L1285" s="4">
        <v>67938</v>
      </c>
      <c r="M1285" s="4">
        <v>5750</v>
      </c>
      <c r="N1285" s="4">
        <v>180</v>
      </c>
      <c r="O1285" s="4">
        <v>1631</v>
      </c>
      <c r="P1285" s="4">
        <v>4009</v>
      </c>
      <c r="Q1285" s="4">
        <v>2040</v>
      </c>
      <c r="R1285" s="4">
        <v>1617</v>
      </c>
      <c r="S1285" s="4">
        <v>6664</v>
      </c>
      <c r="T1285" s="4">
        <v>1390</v>
      </c>
      <c r="U1285" s="4"/>
      <c r="V1285" s="4">
        <v>5108</v>
      </c>
    </row>
    <row r="1286" spans="1:23" ht="16.5" customHeight="1" x14ac:dyDescent="0.25">
      <c r="A1286" s="3" t="s">
        <v>1957</v>
      </c>
      <c r="B1286" s="14" t="s">
        <v>488</v>
      </c>
      <c r="C1286" s="14"/>
      <c r="D1286" s="4"/>
      <c r="E1286" s="4"/>
      <c r="F1286" s="4"/>
      <c r="G1286" s="4"/>
      <c r="H1286" s="4"/>
      <c r="I1286" s="4">
        <v>1231</v>
      </c>
      <c r="J1286" s="4"/>
      <c r="K1286" s="4">
        <v>1231</v>
      </c>
      <c r="L1286" s="4"/>
      <c r="M1286" s="4">
        <v>55</v>
      </c>
      <c r="N1286" s="4">
        <v>51</v>
      </c>
      <c r="O1286" s="4"/>
      <c r="P1286" s="4"/>
      <c r="Q1286" s="4">
        <v>0</v>
      </c>
      <c r="R1286" s="4"/>
      <c r="S1286" s="4"/>
      <c r="T1286" s="4"/>
      <c r="U1286" s="4"/>
      <c r="V1286" s="4"/>
    </row>
    <row r="1287" spans="1:23" ht="16.5" customHeight="1" x14ac:dyDescent="0.25">
      <c r="A1287" s="3" t="s">
        <v>1957</v>
      </c>
      <c r="B1287" s="12" t="s">
        <v>2271</v>
      </c>
      <c r="C1287" s="12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>
        <v>39</v>
      </c>
    </row>
    <row r="1288" spans="1:23" ht="16.5" customHeight="1" x14ac:dyDescent="0.25">
      <c r="A1288" s="3" t="s">
        <v>1957</v>
      </c>
      <c r="B1288" s="14" t="s">
        <v>1626</v>
      </c>
      <c r="C1288" s="1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>
        <v>39</v>
      </c>
      <c r="V1288" s="4"/>
    </row>
    <row r="1289" spans="1:23" ht="16.5" customHeight="1" x14ac:dyDescent="0.25">
      <c r="A1289" s="3" t="s">
        <v>1957</v>
      </c>
      <c r="B1289" s="12" t="s">
        <v>490</v>
      </c>
      <c r="C1289" s="12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>
        <v>2500</v>
      </c>
      <c r="P1289" s="4"/>
      <c r="Q1289" s="4">
        <v>2000</v>
      </c>
      <c r="R1289" s="4"/>
      <c r="S1289" s="4">
        <v>250</v>
      </c>
      <c r="T1289" s="4"/>
      <c r="U1289" s="4">
        <v>6550</v>
      </c>
      <c r="V1289" s="4">
        <v>4250</v>
      </c>
    </row>
    <row r="1290" spans="1:23" ht="16.5" customHeight="1" x14ac:dyDescent="0.25">
      <c r="A1290" s="3" t="s">
        <v>1957</v>
      </c>
      <c r="B1290" s="12" t="s">
        <v>1403</v>
      </c>
      <c r="C1290" s="12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>
        <v>621</v>
      </c>
      <c r="T1290" s="4">
        <v>259</v>
      </c>
      <c r="U1290" s="4"/>
      <c r="V1290" s="4"/>
    </row>
    <row r="1291" spans="1:23" ht="16.5" customHeight="1" x14ac:dyDescent="0.25">
      <c r="A1291" s="3" t="s">
        <v>1957</v>
      </c>
      <c r="B1291" s="14" t="s">
        <v>1779</v>
      </c>
      <c r="C1291" s="1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>
        <v>359829</v>
      </c>
      <c r="O1291" s="4"/>
      <c r="P1291" s="4"/>
      <c r="Q1291" s="4">
        <v>0</v>
      </c>
      <c r="R1291" s="4">
        <v>188248</v>
      </c>
      <c r="S1291" s="4">
        <v>39391</v>
      </c>
      <c r="T1291" s="4">
        <v>99005</v>
      </c>
      <c r="U1291" s="4">
        <v>85772</v>
      </c>
      <c r="V1291" s="4">
        <v>252016</v>
      </c>
    </row>
    <row r="1292" spans="1:23" ht="16.5" customHeight="1" x14ac:dyDescent="0.25">
      <c r="A1292" s="3" t="s">
        <v>1957</v>
      </c>
      <c r="B1292" s="14" t="s">
        <v>1197</v>
      </c>
      <c r="C1292" s="1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>
        <v>3022</v>
      </c>
      <c r="S1292" s="4">
        <v>6397</v>
      </c>
      <c r="T1292" s="4">
        <v>991</v>
      </c>
      <c r="U1292" s="4">
        <v>2300</v>
      </c>
      <c r="V1292" s="4">
        <v>2300</v>
      </c>
    </row>
    <row r="1293" spans="1:23" ht="16.5" customHeight="1" x14ac:dyDescent="0.25">
      <c r="A1293" s="3" t="s">
        <v>1957</v>
      </c>
      <c r="B1293" s="13" t="s">
        <v>489</v>
      </c>
      <c r="C1293" s="13"/>
      <c r="D1293" s="4"/>
      <c r="E1293" s="4"/>
      <c r="F1293" s="4"/>
      <c r="G1293" s="4">
        <v>250</v>
      </c>
      <c r="H1293" s="4">
        <v>13829</v>
      </c>
      <c r="I1293" s="4">
        <f>44947+110000</f>
        <v>154947</v>
      </c>
      <c r="J1293" s="4"/>
      <c r="K1293" s="4">
        <f>88447+34859</f>
        <v>123306</v>
      </c>
      <c r="L1293" s="4">
        <f>57592+71145</f>
        <v>128737</v>
      </c>
      <c r="M1293" s="4">
        <v>192609</v>
      </c>
      <c r="N1293" s="4">
        <v>267244</v>
      </c>
      <c r="O1293" s="4">
        <v>56537</v>
      </c>
      <c r="P1293" s="4">
        <v>67995</v>
      </c>
      <c r="Q1293" s="4">
        <v>390528</v>
      </c>
      <c r="R1293" s="4">
        <v>555354</v>
      </c>
      <c r="S1293" s="4">
        <v>406798</v>
      </c>
      <c r="T1293" s="4">
        <v>550306</v>
      </c>
      <c r="U1293" s="4">
        <v>992134</v>
      </c>
      <c r="V1293" s="4">
        <v>996970</v>
      </c>
    </row>
    <row r="1294" spans="1:23" ht="16.5" customHeight="1" x14ac:dyDescent="0.25">
      <c r="A1294" s="3" t="s">
        <v>1957</v>
      </c>
      <c r="B1294" s="12" t="s">
        <v>2270</v>
      </c>
      <c r="C1294" s="12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>
        <v>17800</v>
      </c>
    </row>
    <row r="1295" spans="1:23" ht="16.5" customHeight="1" x14ac:dyDescent="0.25">
      <c r="A1295" s="17" t="s">
        <v>965</v>
      </c>
      <c r="B1295" s="17" t="s">
        <v>965</v>
      </c>
      <c r="C1295" s="17"/>
      <c r="D1295" s="19">
        <f t="shared" ref="D1295:V1295" si="30">SUM(D1266:D1294)</f>
        <v>17505</v>
      </c>
      <c r="E1295" s="19">
        <f t="shared" si="30"/>
        <v>16080</v>
      </c>
      <c r="F1295" s="19">
        <f t="shared" si="30"/>
        <v>22960</v>
      </c>
      <c r="G1295" s="19">
        <f t="shared" si="30"/>
        <v>18613</v>
      </c>
      <c r="H1295" s="19">
        <f t="shared" si="30"/>
        <v>24009</v>
      </c>
      <c r="I1295" s="19">
        <f t="shared" si="30"/>
        <v>162377</v>
      </c>
      <c r="J1295" s="19">
        <f t="shared" si="30"/>
        <v>2283</v>
      </c>
      <c r="K1295" s="19">
        <f t="shared" si="30"/>
        <v>136735</v>
      </c>
      <c r="L1295" s="19">
        <f t="shared" si="30"/>
        <v>197119</v>
      </c>
      <c r="M1295" s="19">
        <f t="shared" si="30"/>
        <v>252403</v>
      </c>
      <c r="N1295" s="19">
        <f t="shared" si="30"/>
        <v>672289</v>
      </c>
      <c r="O1295" s="19">
        <f t="shared" si="30"/>
        <v>64818</v>
      </c>
      <c r="P1295" s="19">
        <f t="shared" si="30"/>
        <v>73954</v>
      </c>
      <c r="Q1295" s="19">
        <f t="shared" si="30"/>
        <v>416674</v>
      </c>
      <c r="R1295" s="19">
        <f t="shared" si="30"/>
        <v>767628</v>
      </c>
      <c r="S1295" s="19">
        <f t="shared" si="30"/>
        <v>531425</v>
      </c>
      <c r="T1295" s="19">
        <f t="shared" si="30"/>
        <v>710862</v>
      </c>
      <c r="U1295" s="19">
        <f t="shared" si="30"/>
        <v>1115760</v>
      </c>
      <c r="V1295" s="19">
        <f t="shared" si="30"/>
        <v>1367748</v>
      </c>
      <c r="W1295" s="15" t="s">
        <v>939</v>
      </c>
    </row>
    <row r="1296" spans="1:23" ht="16.5" customHeight="1" x14ac:dyDescent="0.25">
      <c r="A1296" s="12" t="s">
        <v>481</v>
      </c>
      <c r="B1296" s="12" t="s">
        <v>10</v>
      </c>
      <c r="C1296" s="12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4">
        <v>2700</v>
      </c>
      <c r="O1296" s="33"/>
      <c r="P1296" s="33"/>
      <c r="Q1296" s="33"/>
      <c r="R1296" s="33">
        <v>2115</v>
      </c>
      <c r="S1296" s="33"/>
      <c r="T1296" s="33">
        <v>200</v>
      </c>
      <c r="U1296" s="33">
        <v>128</v>
      </c>
      <c r="V1296" s="33">
        <v>128</v>
      </c>
      <c r="W1296" s="15"/>
    </row>
    <row r="1297" spans="1:23" ht="16.5" customHeight="1" x14ac:dyDescent="0.25">
      <c r="A1297" s="17" t="s">
        <v>1198</v>
      </c>
      <c r="B1297" s="17" t="s">
        <v>1198</v>
      </c>
      <c r="C1297" s="17"/>
      <c r="D1297" s="19">
        <f t="shared" ref="D1297:U1297" si="31">SUM(D1296)</f>
        <v>0</v>
      </c>
      <c r="E1297" s="19">
        <f t="shared" si="31"/>
        <v>0</v>
      </c>
      <c r="F1297" s="19">
        <f t="shared" si="31"/>
        <v>0</v>
      </c>
      <c r="G1297" s="19">
        <f t="shared" si="31"/>
        <v>0</v>
      </c>
      <c r="H1297" s="19">
        <f t="shared" si="31"/>
        <v>0</v>
      </c>
      <c r="I1297" s="19">
        <f t="shared" si="31"/>
        <v>0</v>
      </c>
      <c r="J1297" s="19">
        <f t="shared" si="31"/>
        <v>0</v>
      </c>
      <c r="K1297" s="19">
        <f t="shared" si="31"/>
        <v>0</v>
      </c>
      <c r="L1297" s="19">
        <f t="shared" si="31"/>
        <v>0</v>
      </c>
      <c r="M1297" s="19">
        <f t="shared" si="31"/>
        <v>0</v>
      </c>
      <c r="N1297" s="19">
        <f t="shared" si="31"/>
        <v>2700</v>
      </c>
      <c r="O1297" s="19">
        <f t="shared" si="31"/>
        <v>0</v>
      </c>
      <c r="P1297" s="19">
        <f t="shared" si="31"/>
        <v>0</v>
      </c>
      <c r="Q1297" s="19">
        <f t="shared" si="31"/>
        <v>0</v>
      </c>
      <c r="R1297" s="19">
        <f t="shared" si="31"/>
        <v>2115</v>
      </c>
      <c r="S1297" s="19">
        <f t="shared" si="31"/>
        <v>0</v>
      </c>
      <c r="T1297" s="19">
        <f t="shared" si="31"/>
        <v>200</v>
      </c>
      <c r="U1297" s="19">
        <f t="shared" si="31"/>
        <v>128</v>
      </c>
      <c r="V1297" s="19"/>
      <c r="W1297" s="15" t="s">
        <v>939</v>
      </c>
    </row>
    <row r="1298" spans="1:23" ht="16.5" customHeight="1" x14ac:dyDescent="0.25">
      <c r="A1298" s="3" t="s">
        <v>491</v>
      </c>
      <c r="B1298" s="13" t="s">
        <v>2049</v>
      </c>
      <c r="C1298" s="13"/>
      <c r="D1298" s="4">
        <v>10000</v>
      </c>
      <c r="E1298" s="4">
        <v>1500</v>
      </c>
      <c r="F1298" s="4">
        <v>5820</v>
      </c>
      <c r="G1298" s="4">
        <v>908</v>
      </c>
      <c r="H1298" s="4">
        <v>4560</v>
      </c>
      <c r="I1298" s="4"/>
      <c r="J1298" s="4"/>
      <c r="K1298" s="4"/>
      <c r="L1298" s="4">
        <v>3010</v>
      </c>
      <c r="M1298" s="4">
        <v>3070</v>
      </c>
      <c r="N1298" s="4">
        <v>160</v>
      </c>
      <c r="O1298" s="4"/>
      <c r="P1298" s="4">
        <v>900</v>
      </c>
      <c r="Q1298" s="4">
        <v>350</v>
      </c>
      <c r="R1298" s="4">
        <v>900</v>
      </c>
      <c r="S1298" s="4">
        <v>1306</v>
      </c>
      <c r="T1298" s="4"/>
      <c r="U1298" s="4">
        <v>548</v>
      </c>
      <c r="V1298" s="4">
        <v>308</v>
      </c>
    </row>
    <row r="1299" spans="1:23" ht="16.5" customHeight="1" x14ac:dyDescent="0.25">
      <c r="A1299" s="3" t="s">
        <v>491</v>
      </c>
      <c r="B1299" s="54" t="s">
        <v>10</v>
      </c>
      <c r="C1299" s="13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3" ht="16.5" customHeight="1" x14ac:dyDescent="0.25">
      <c r="A1300" s="17" t="s">
        <v>966</v>
      </c>
      <c r="B1300" s="17" t="s">
        <v>966</v>
      </c>
      <c r="C1300" s="17"/>
      <c r="D1300" s="19">
        <f t="shared" ref="D1300:U1300" si="32">SUM(D1298)</f>
        <v>10000</v>
      </c>
      <c r="E1300" s="19">
        <f t="shared" si="32"/>
        <v>1500</v>
      </c>
      <c r="F1300" s="19">
        <f t="shared" si="32"/>
        <v>5820</v>
      </c>
      <c r="G1300" s="19">
        <f t="shared" si="32"/>
        <v>908</v>
      </c>
      <c r="H1300" s="19">
        <f t="shared" si="32"/>
        <v>4560</v>
      </c>
      <c r="I1300" s="19">
        <f t="shared" si="32"/>
        <v>0</v>
      </c>
      <c r="J1300" s="19">
        <f t="shared" si="32"/>
        <v>0</v>
      </c>
      <c r="K1300" s="19">
        <f t="shared" si="32"/>
        <v>0</v>
      </c>
      <c r="L1300" s="19">
        <f t="shared" si="32"/>
        <v>3010</v>
      </c>
      <c r="M1300" s="19">
        <f t="shared" si="32"/>
        <v>3070</v>
      </c>
      <c r="N1300" s="19">
        <f t="shared" si="32"/>
        <v>160</v>
      </c>
      <c r="O1300" s="19">
        <f t="shared" si="32"/>
        <v>0</v>
      </c>
      <c r="P1300" s="19">
        <f t="shared" si="32"/>
        <v>900</v>
      </c>
      <c r="Q1300" s="19">
        <f t="shared" si="32"/>
        <v>350</v>
      </c>
      <c r="R1300" s="19">
        <f t="shared" si="32"/>
        <v>900</v>
      </c>
      <c r="S1300" s="19">
        <f t="shared" si="32"/>
        <v>1306</v>
      </c>
      <c r="T1300" s="19">
        <f t="shared" si="32"/>
        <v>0</v>
      </c>
      <c r="U1300" s="19">
        <f t="shared" si="32"/>
        <v>548</v>
      </c>
      <c r="V1300" s="19">
        <f>SUM(V1298:V1299)</f>
        <v>308</v>
      </c>
      <c r="W1300" s="15" t="s">
        <v>939</v>
      </c>
    </row>
    <row r="1301" spans="1:23" s="10" customFormat="1" ht="16.5" customHeight="1" x14ac:dyDescent="0.25">
      <c r="A1301" s="3" t="s">
        <v>559</v>
      </c>
      <c r="B1301" s="13" t="s">
        <v>492</v>
      </c>
      <c r="C1301" s="13"/>
      <c r="D1301" s="4">
        <v>13</v>
      </c>
      <c r="E1301" s="4"/>
      <c r="F1301" s="4"/>
      <c r="G1301" s="4"/>
      <c r="H1301" s="4"/>
      <c r="I1301" s="4"/>
      <c r="J1301" s="4"/>
      <c r="K1301" s="4"/>
      <c r="L1301" s="4"/>
      <c r="M1301" s="4">
        <v>18</v>
      </c>
      <c r="N1301" s="4">
        <v>92</v>
      </c>
      <c r="O1301" s="4">
        <v>139</v>
      </c>
      <c r="P1301" s="4"/>
      <c r="Q1301" s="4">
        <v>0</v>
      </c>
      <c r="R1301" s="4">
        <v>84</v>
      </c>
      <c r="S1301" s="4">
        <v>53</v>
      </c>
      <c r="T1301" s="4">
        <v>124</v>
      </c>
      <c r="U1301" s="4"/>
      <c r="V1301" s="4"/>
      <c r="W1301" s="34"/>
    </row>
    <row r="1302" spans="1:23" ht="16.5" customHeight="1" x14ac:dyDescent="0.25">
      <c r="A1302" s="3" t="s">
        <v>559</v>
      </c>
      <c r="B1302" s="14" t="s">
        <v>1780</v>
      </c>
      <c r="C1302" s="14"/>
      <c r="D1302" s="4"/>
      <c r="E1302" s="4"/>
      <c r="F1302" s="4"/>
      <c r="G1302" s="4"/>
      <c r="H1302" s="4"/>
      <c r="I1302" s="4"/>
      <c r="J1302" s="4"/>
      <c r="K1302" s="4"/>
      <c r="L1302" s="4"/>
      <c r="M1302" s="4">
        <v>171645</v>
      </c>
      <c r="N1302" s="4">
        <v>42021</v>
      </c>
      <c r="O1302" s="4">
        <v>14040</v>
      </c>
      <c r="P1302" s="4"/>
      <c r="Q1302" s="4">
        <v>0</v>
      </c>
      <c r="R1302" s="4">
        <v>94946</v>
      </c>
      <c r="S1302" s="4">
        <v>110317</v>
      </c>
      <c r="T1302" s="4">
        <v>111080</v>
      </c>
      <c r="U1302" s="4">
        <v>40000</v>
      </c>
      <c r="V1302" s="4">
        <v>862</v>
      </c>
    </row>
    <row r="1303" spans="1:23" ht="16.5" customHeight="1" x14ac:dyDescent="0.25">
      <c r="A1303" s="3" t="s">
        <v>559</v>
      </c>
      <c r="B1303" s="14" t="s">
        <v>1574</v>
      </c>
      <c r="C1303" s="1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>
        <v>1500</v>
      </c>
      <c r="T1303" s="4"/>
      <c r="U1303" s="4"/>
      <c r="V1303" s="4"/>
    </row>
    <row r="1304" spans="1:23" s="10" customFormat="1" ht="16.5" customHeight="1" x14ac:dyDescent="0.25">
      <c r="A1304" s="12" t="s">
        <v>559</v>
      </c>
      <c r="B1304" s="14" t="s">
        <v>1781</v>
      </c>
      <c r="C1304" s="14" t="s">
        <v>494</v>
      </c>
      <c r="D1304" s="20"/>
      <c r="E1304" s="20"/>
      <c r="F1304" s="20"/>
      <c r="G1304" s="20"/>
      <c r="H1304" s="20"/>
      <c r="I1304" s="20"/>
      <c r="J1304" s="20"/>
      <c r="K1304" s="20"/>
      <c r="L1304" s="20"/>
      <c r="M1304" s="20">
        <v>313163</v>
      </c>
      <c r="N1304" s="20">
        <v>600396</v>
      </c>
      <c r="O1304" s="20">
        <v>218917</v>
      </c>
      <c r="P1304" s="20"/>
      <c r="Q1304" s="20">
        <v>0</v>
      </c>
      <c r="R1304" s="20">
        <v>616316</v>
      </c>
      <c r="S1304" s="20">
        <v>359191</v>
      </c>
      <c r="T1304" s="20">
        <v>175981</v>
      </c>
      <c r="U1304" s="20"/>
      <c r="V1304" s="20">
        <v>3506</v>
      </c>
    </row>
    <row r="1305" spans="1:23" ht="16.5" customHeight="1" x14ac:dyDescent="0.25">
      <c r="A1305" s="3" t="s">
        <v>559</v>
      </c>
      <c r="B1305" s="14" t="s">
        <v>493</v>
      </c>
      <c r="C1305" s="14"/>
      <c r="D1305" s="4">
        <v>23570</v>
      </c>
      <c r="E1305" s="4">
        <v>600</v>
      </c>
      <c r="F1305" s="4">
        <v>21869</v>
      </c>
      <c r="G1305" s="4">
        <v>65866</v>
      </c>
      <c r="H1305" s="4">
        <v>8768</v>
      </c>
      <c r="I1305" s="4">
        <v>4055</v>
      </c>
      <c r="J1305" s="4">
        <v>59438</v>
      </c>
      <c r="K1305" s="4">
        <v>10120</v>
      </c>
      <c r="L1305" s="4">
        <v>185823</v>
      </c>
      <c r="M1305" s="4">
        <v>28360</v>
      </c>
      <c r="N1305" s="4">
        <v>7274</v>
      </c>
      <c r="O1305" s="4">
        <v>1456</v>
      </c>
      <c r="P1305" s="4"/>
      <c r="Q1305" s="4">
        <v>310</v>
      </c>
      <c r="R1305" s="4">
        <v>7458</v>
      </c>
      <c r="S1305" s="4">
        <v>30786</v>
      </c>
      <c r="T1305" s="4"/>
      <c r="U1305" s="4"/>
      <c r="V1305" s="4">
        <v>150</v>
      </c>
    </row>
    <row r="1306" spans="1:23" ht="16.5" customHeight="1" x14ac:dyDescent="0.25">
      <c r="A1306" s="3" t="s">
        <v>559</v>
      </c>
      <c r="B1306" s="14" t="s">
        <v>1007</v>
      </c>
      <c r="C1306" s="1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>
        <v>0</v>
      </c>
      <c r="R1306" s="4"/>
      <c r="S1306" s="4">
        <v>95000</v>
      </c>
      <c r="T1306" s="4">
        <v>106108</v>
      </c>
      <c r="U1306" s="4">
        <v>30943</v>
      </c>
      <c r="V1306" s="4"/>
    </row>
    <row r="1307" spans="1:23" ht="16.5" customHeight="1" x14ac:dyDescent="0.25">
      <c r="A1307" s="3" t="s">
        <v>559</v>
      </c>
      <c r="B1307" s="14" t="s">
        <v>495</v>
      </c>
      <c r="C1307" s="14"/>
      <c r="D1307" s="4"/>
      <c r="E1307" s="4"/>
      <c r="F1307" s="4"/>
      <c r="G1307" s="4"/>
      <c r="H1307" s="4"/>
      <c r="I1307" s="4"/>
      <c r="J1307" s="4"/>
      <c r="K1307" s="4"/>
      <c r="L1307" s="4"/>
      <c r="M1307" s="4">
        <v>200</v>
      </c>
      <c r="N1307" s="4">
        <v>5375</v>
      </c>
      <c r="O1307" s="4"/>
      <c r="P1307" s="4">
        <v>4286</v>
      </c>
      <c r="Q1307" s="4">
        <v>1807</v>
      </c>
      <c r="R1307" s="4"/>
      <c r="S1307" s="4"/>
      <c r="T1307" s="4">
        <v>2665</v>
      </c>
      <c r="U1307" s="4">
        <v>366</v>
      </c>
      <c r="V1307" s="4"/>
    </row>
    <row r="1308" spans="1:23" ht="16.5" customHeight="1" x14ac:dyDescent="0.25">
      <c r="A1308" s="3" t="s">
        <v>559</v>
      </c>
      <c r="B1308" s="14" t="s">
        <v>560</v>
      </c>
      <c r="C1308" s="1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>
        <v>552</v>
      </c>
      <c r="P1308" s="4">
        <v>517</v>
      </c>
      <c r="Q1308" s="4">
        <v>0</v>
      </c>
      <c r="R1308" s="4">
        <v>57</v>
      </c>
      <c r="S1308" s="4">
        <v>33</v>
      </c>
      <c r="T1308" s="4"/>
      <c r="U1308" s="4">
        <v>1313</v>
      </c>
      <c r="V1308" s="4">
        <v>2110</v>
      </c>
    </row>
    <row r="1309" spans="1:23" ht="16.5" customHeight="1" x14ac:dyDescent="0.25">
      <c r="A1309" s="3" t="s">
        <v>559</v>
      </c>
      <c r="B1309" s="14" t="s">
        <v>1603</v>
      </c>
      <c r="C1309" s="1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>
        <v>210</v>
      </c>
      <c r="V1309" s="4">
        <v>360</v>
      </c>
    </row>
    <row r="1310" spans="1:23" ht="16.5" customHeight="1" x14ac:dyDescent="0.25">
      <c r="A1310" s="3" t="s">
        <v>559</v>
      </c>
      <c r="B1310" s="14" t="s">
        <v>1575</v>
      </c>
      <c r="C1310" s="1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>
        <v>161807</v>
      </c>
      <c r="Q1310" s="4">
        <v>161807</v>
      </c>
      <c r="R1310" s="4">
        <v>60000</v>
      </c>
      <c r="S1310" s="4">
        <v>30000</v>
      </c>
      <c r="T1310" s="4"/>
      <c r="U1310" s="4"/>
      <c r="V1310" s="4"/>
    </row>
    <row r="1311" spans="1:23" ht="16.5" customHeight="1" x14ac:dyDescent="0.25">
      <c r="A1311" s="3" t="s">
        <v>559</v>
      </c>
      <c r="B1311" s="14" t="s">
        <v>561</v>
      </c>
      <c r="C1311" s="1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>
        <v>7458</v>
      </c>
      <c r="P1311" s="4"/>
      <c r="Q1311" s="4">
        <v>0</v>
      </c>
      <c r="R1311" s="4"/>
      <c r="S1311" s="4"/>
      <c r="T1311" s="4"/>
      <c r="U1311" s="4"/>
      <c r="V1311" s="4"/>
    </row>
    <row r="1312" spans="1:23" s="10" customFormat="1" ht="16.5" customHeight="1" x14ac:dyDescent="0.3">
      <c r="A1312" s="12" t="s">
        <v>559</v>
      </c>
      <c r="B1312" s="57" t="s">
        <v>2272</v>
      </c>
      <c r="C1312" s="14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60">
        <v>641</v>
      </c>
    </row>
    <row r="1313" spans="1:22" ht="16.5" customHeight="1" x14ac:dyDescent="0.25">
      <c r="A1313" s="12" t="s">
        <v>559</v>
      </c>
      <c r="B1313" s="14" t="s">
        <v>1782</v>
      </c>
      <c r="C1313" s="14" t="s">
        <v>533</v>
      </c>
      <c r="D1313" s="20"/>
      <c r="E1313" s="20"/>
      <c r="F1313" s="20"/>
      <c r="G1313" s="20"/>
      <c r="H1313" s="20"/>
      <c r="I1313" s="20"/>
      <c r="J1313" s="20"/>
      <c r="K1313" s="20"/>
      <c r="L1313" s="20"/>
      <c r="M1313" s="20">
        <v>1541</v>
      </c>
      <c r="N1313" s="20">
        <v>8833</v>
      </c>
      <c r="O1313" s="20"/>
      <c r="P1313" s="20"/>
      <c r="Q1313" s="20">
        <v>0</v>
      </c>
      <c r="R1313" s="20"/>
      <c r="S1313" s="20"/>
      <c r="T1313" s="20"/>
      <c r="U1313" s="20"/>
      <c r="V1313" s="20"/>
    </row>
    <row r="1314" spans="1:22" ht="16.5" customHeight="1" x14ac:dyDescent="0.25">
      <c r="A1314" s="3" t="s">
        <v>559</v>
      </c>
      <c r="B1314" s="14" t="s">
        <v>496</v>
      </c>
      <c r="C1314" s="14"/>
      <c r="D1314" s="4">
        <v>35</v>
      </c>
      <c r="E1314" s="4"/>
      <c r="F1314" s="4"/>
      <c r="G1314" s="4"/>
      <c r="H1314" s="4"/>
      <c r="I1314" s="4"/>
      <c r="J1314" s="4"/>
      <c r="K1314" s="4"/>
      <c r="L1314" s="4"/>
      <c r="M1314" s="4"/>
      <c r="N1314" s="4">
        <v>111</v>
      </c>
      <c r="O1314" s="4"/>
      <c r="P1314" s="4"/>
      <c r="Q1314" s="4">
        <v>0</v>
      </c>
      <c r="R1314" s="4"/>
      <c r="S1314" s="4"/>
      <c r="T1314" s="4"/>
      <c r="U1314" s="4"/>
      <c r="V1314" s="4"/>
    </row>
    <row r="1315" spans="1:22" s="10" customFormat="1" ht="16.5" customHeight="1" x14ac:dyDescent="0.3">
      <c r="A1315" s="12" t="s">
        <v>559</v>
      </c>
      <c r="B1315" s="57" t="s">
        <v>2273</v>
      </c>
      <c r="C1315" s="14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60">
        <v>16619</v>
      </c>
    </row>
    <row r="1316" spans="1:22" ht="16.5" customHeight="1" x14ac:dyDescent="0.25">
      <c r="A1316" s="3" t="s">
        <v>559</v>
      </c>
      <c r="B1316" s="14" t="s">
        <v>497</v>
      </c>
      <c r="C1316" s="14"/>
      <c r="D1316" s="4">
        <v>29</v>
      </c>
      <c r="E1316" s="4"/>
      <c r="F1316" s="4"/>
      <c r="G1316" s="4"/>
      <c r="H1316" s="4"/>
      <c r="I1316" s="4"/>
      <c r="J1316" s="4"/>
      <c r="K1316" s="4"/>
      <c r="L1316" s="4">
        <v>3</v>
      </c>
      <c r="M1316" s="4">
        <v>15762</v>
      </c>
      <c r="N1316" s="4">
        <v>93</v>
      </c>
      <c r="O1316" s="4">
        <v>69</v>
      </c>
      <c r="P1316" s="4">
        <v>50</v>
      </c>
      <c r="Q1316" s="4">
        <v>0</v>
      </c>
      <c r="R1316" s="4">
        <v>90</v>
      </c>
      <c r="S1316" s="4">
        <v>35</v>
      </c>
      <c r="T1316" s="4"/>
      <c r="U1316" s="4"/>
      <c r="V1316" s="4"/>
    </row>
    <row r="1317" spans="1:22" ht="16.5" customHeight="1" x14ac:dyDescent="0.25">
      <c r="A1317" s="12" t="s">
        <v>559</v>
      </c>
      <c r="B1317" s="14" t="s">
        <v>1962</v>
      </c>
      <c r="C1317" s="14" t="s">
        <v>1963</v>
      </c>
      <c r="D1317" s="20">
        <v>73781</v>
      </c>
      <c r="E1317" s="20">
        <v>1800</v>
      </c>
      <c r="F1317" s="20">
        <v>13188</v>
      </c>
      <c r="G1317" s="20">
        <v>50479</v>
      </c>
      <c r="H1317" s="20">
        <v>147084</v>
      </c>
      <c r="I1317" s="20">
        <v>105741</v>
      </c>
      <c r="J1317" s="20">
        <v>95506</v>
      </c>
      <c r="K1317" s="20">
        <v>87165</v>
      </c>
      <c r="L1317" s="20">
        <v>527178</v>
      </c>
      <c r="M1317" s="20">
        <v>267227</v>
      </c>
      <c r="N1317" s="20">
        <v>397572</v>
      </c>
      <c r="O1317" s="20">
        <v>321814</v>
      </c>
      <c r="P1317" s="20">
        <v>56641</v>
      </c>
      <c r="Q1317" s="20">
        <v>1662</v>
      </c>
      <c r="R1317" s="20">
        <v>130498</v>
      </c>
      <c r="S1317" s="20">
        <v>200537</v>
      </c>
      <c r="T1317" s="20">
        <v>659124</v>
      </c>
      <c r="U1317" s="20">
        <v>88134</v>
      </c>
      <c r="V1317" s="20">
        <v>92682</v>
      </c>
    </row>
    <row r="1318" spans="1:22" ht="16.5" customHeight="1" x14ac:dyDescent="0.25">
      <c r="A1318" s="3" t="s">
        <v>559</v>
      </c>
      <c r="B1318" s="14" t="s">
        <v>498</v>
      </c>
      <c r="C1318" s="14"/>
      <c r="D1318" s="4"/>
      <c r="E1318" s="4"/>
      <c r="F1318" s="4"/>
      <c r="G1318" s="4"/>
      <c r="H1318" s="4"/>
      <c r="I1318" s="4"/>
      <c r="J1318" s="4"/>
      <c r="K1318" s="4"/>
      <c r="L1318" s="4"/>
      <c r="M1318" s="4">
        <v>80</v>
      </c>
      <c r="N1318" s="4"/>
      <c r="O1318" s="4">
        <v>15</v>
      </c>
      <c r="P1318" s="4"/>
      <c r="Q1318" s="4">
        <v>0</v>
      </c>
      <c r="R1318" s="4">
        <v>40</v>
      </c>
      <c r="S1318" s="4">
        <v>145</v>
      </c>
      <c r="T1318" s="4">
        <v>145</v>
      </c>
      <c r="U1318" s="4"/>
      <c r="V1318" s="4"/>
    </row>
    <row r="1319" spans="1:22" ht="16.5" customHeight="1" x14ac:dyDescent="0.25">
      <c r="A1319" s="3" t="s">
        <v>559</v>
      </c>
      <c r="B1319" s="14" t="s">
        <v>499</v>
      </c>
      <c r="C1319" s="14"/>
      <c r="D1319" s="4">
        <v>49</v>
      </c>
      <c r="E1319" s="4"/>
      <c r="F1319" s="4"/>
      <c r="G1319" s="4"/>
      <c r="H1319" s="4"/>
      <c r="I1319" s="4"/>
      <c r="J1319" s="4"/>
      <c r="K1319" s="4"/>
      <c r="L1319" s="4"/>
      <c r="M1319" s="4">
        <v>43</v>
      </c>
      <c r="N1319" s="4">
        <v>34</v>
      </c>
      <c r="O1319" s="4">
        <v>24</v>
      </c>
      <c r="P1319" s="4"/>
      <c r="Q1319" s="4">
        <v>0</v>
      </c>
      <c r="R1319" s="4"/>
      <c r="S1319" s="4"/>
      <c r="T1319" s="4"/>
      <c r="U1319" s="4"/>
      <c r="V1319" s="4"/>
    </row>
    <row r="1320" spans="1:22" s="10" customFormat="1" ht="16.5" customHeight="1" x14ac:dyDescent="0.3">
      <c r="A1320" s="12" t="s">
        <v>559</v>
      </c>
      <c r="B1320" s="57" t="s">
        <v>2274</v>
      </c>
      <c r="C1320" s="14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60">
        <v>36239</v>
      </c>
    </row>
    <row r="1321" spans="1:22" s="10" customFormat="1" ht="16.5" customHeight="1" x14ac:dyDescent="0.3">
      <c r="A1321" s="12" t="s">
        <v>559</v>
      </c>
      <c r="B1321" s="61" t="s">
        <v>2275</v>
      </c>
      <c r="C1321" s="14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60">
        <v>33995</v>
      </c>
    </row>
    <row r="1322" spans="1:22" ht="16.5" customHeight="1" x14ac:dyDescent="0.25">
      <c r="A1322" s="3" t="s">
        <v>559</v>
      </c>
      <c r="B1322" s="14" t="s">
        <v>500</v>
      </c>
      <c r="C1322" s="14"/>
      <c r="D1322" s="4">
        <v>7</v>
      </c>
      <c r="E1322" s="4"/>
      <c r="F1322" s="4"/>
      <c r="G1322" s="4"/>
      <c r="H1322" s="4">
        <v>150</v>
      </c>
      <c r="I1322" s="4"/>
      <c r="J1322" s="4">
        <v>9730</v>
      </c>
      <c r="K1322" s="4"/>
      <c r="L1322" s="4">
        <v>21800</v>
      </c>
      <c r="M1322" s="4">
        <v>18000</v>
      </c>
      <c r="N1322" s="4">
        <v>19200</v>
      </c>
      <c r="O1322" s="4"/>
      <c r="P1322" s="4">
        <v>90</v>
      </c>
      <c r="Q1322" s="4">
        <v>90</v>
      </c>
      <c r="R1322" s="4">
        <v>2</v>
      </c>
      <c r="S1322" s="4"/>
      <c r="T1322" s="4"/>
      <c r="U1322" s="4"/>
      <c r="V1322" s="4">
        <v>54977</v>
      </c>
    </row>
    <row r="1323" spans="1:22" ht="16.5" customHeight="1" x14ac:dyDescent="0.25">
      <c r="A1323" s="12" t="s">
        <v>559</v>
      </c>
      <c r="B1323" s="14" t="s">
        <v>1783</v>
      </c>
      <c r="C1323" s="14" t="s">
        <v>1966</v>
      </c>
      <c r="D1323" s="20"/>
      <c r="E1323" s="20"/>
      <c r="F1323" s="20"/>
      <c r="G1323" s="20"/>
      <c r="H1323" s="20"/>
      <c r="I1323" s="20"/>
      <c r="J1323" s="20"/>
      <c r="K1323" s="20"/>
      <c r="L1323" s="20"/>
      <c r="M1323" s="20">
        <v>48895</v>
      </c>
      <c r="N1323" s="20">
        <v>315896</v>
      </c>
      <c r="O1323" s="20">
        <v>279093</v>
      </c>
      <c r="P1323" s="20">
        <v>39500</v>
      </c>
      <c r="Q1323" s="20">
        <v>0</v>
      </c>
      <c r="R1323" s="20">
        <v>186782</v>
      </c>
      <c r="S1323" s="20">
        <v>151859</v>
      </c>
      <c r="T1323" s="20">
        <v>105502</v>
      </c>
      <c r="U1323" s="20">
        <v>17900</v>
      </c>
      <c r="V1323" s="20">
        <v>2170</v>
      </c>
    </row>
    <row r="1324" spans="1:22" ht="16.5" customHeight="1" x14ac:dyDescent="0.25">
      <c r="A1324" s="3" t="s">
        <v>559</v>
      </c>
      <c r="B1324" s="14" t="s">
        <v>1784</v>
      </c>
      <c r="C1324" s="1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>
        <v>3144</v>
      </c>
      <c r="U1324" s="4">
        <v>25000</v>
      </c>
      <c r="V1324" s="4">
        <v>15000</v>
      </c>
    </row>
    <row r="1325" spans="1:22" ht="16.5" customHeight="1" x14ac:dyDescent="0.25">
      <c r="A1325" s="3" t="s">
        <v>559</v>
      </c>
      <c r="B1325" s="14" t="s">
        <v>1785</v>
      </c>
      <c r="C1325" s="14" t="s">
        <v>1967</v>
      </c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>
        <v>1840</v>
      </c>
      <c r="O1325" s="4"/>
      <c r="P1325" s="4">
        <v>15</v>
      </c>
      <c r="Q1325" s="4">
        <v>0</v>
      </c>
      <c r="R1325" s="4">
        <v>438</v>
      </c>
      <c r="S1325" s="4">
        <v>110</v>
      </c>
      <c r="T1325" s="4">
        <v>10410</v>
      </c>
      <c r="U1325" s="4">
        <v>212</v>
      </c>
      <c r="V1325" s="4">
        <v>180</v>
      </c>
    </row>
    <row r="1326" spans="1:22" s="10" customFormat="1" ht="16.5" customHeight="1" x14ac:dyDescent="0.25">
      <c r="A1326" s="3" t="s">
        <v>559</v>
      </c>
      <c r="B1326" s="13" t="s">
        <v>502</v>
      </c>
      <c r="C1326" s="13"/>
      <c r="D1326" s="4">
        <v>75037</v>
      </c>
      <c r="E1326" s="4">
        <v>13500</v>
      </c>
      <c r="F1326" s="4">
        <v>2700</v>
      </c>
      <c r="G1326" s="4">
        <v>4000</v>
      </c>
      <c r="H1326" s="4">
        <v>36100</v>
      </c>
      <c r="I1326" s="4">
        <v>99325</v>
      </c>
      <c r="J1326" s="4"/>
      <c r="K1326" s="4"/>
      <c r="L1326" s="4">
        <v>72060</v>
      </c>
      <c r="M1326" s="4">
        <v>115195</v>
      </c>
      <c r="N1326" s="4">
        <v>82207</v>
      </c>
      <c r="O1326" s="4">
        <v>165917</v>
      </c>
      <c r="P1326" s="4">
        <v>45691</v>
      </c>
      <c r="Q1326" s="4">
        <v>0</v>
      </c>
      <c r="R1326" s="4">
        <v>34228</v>
      </c>
      <c r="S1326" s="4">
        <v>45736</v>
      </c>
      <c r="T1326" s="4">
        <v>63114</v>
      </c>
      <c r="U1326" s="4">
        <v>69986</v>
      </c>
      <c r="V1326" s="4">
        <v>32728</v>
      </c>
    </row>
    <row r="1327" spans="1:22" ht="16.5" customHeight="1" x14ac:dyDescent="0.25">
      <c r="A1327" s="3" t="s">
        <v>559</v>
      </c>
      <c r="B1327" s="13" t="s">
        <v>1008</v>
      </c>
      <c r="C1327" s="13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>
        <v>0</v>
      </c>
      <c r="R1327" s="4"/>
      <c r="S1327" s="4"/>
      <c r="T1327" s="4"/>
      <c r="U1327" s="4"/>
      <c r="V1327" s="4"/>
    </row>
    <row r="1328" spans="1:22" s="10" customFormat="1" ht="16.5" customHeight="1" x14ac:dyDescent="0.25">
      <c r="A1328" s="3" t="s">
        <v>559</v>
      </c>
      <c r="B1328" s="13" t="s">
        <v>503</v>
      </c>
      <c r="C1328" s="13"/>
      <c r="D1328" s="4">
        <v>15600</v>
      </c>
      <c r="E1328" s="4"/>
      <c r="F1328" s="4"/>
      <c r="G1328" s="4"/>
      <c r="H1328" s="4"/>
      <c r="I1328" s="4"/>
      <c r="J1328" s="4"/>
      <c r="K1328" s="4"/>
      <c r="L1328" s="4"/>
      <c r="M1328" s="4"/>
      <c r="N1328" s="4">
        <v>696</v>
      </c>
      <c r="O1328" s="4"/>
      <c r="P1328" s="4"/>
      <c r="Q1328" s="4">
        <v>0</v>
      </c>
      <c r="R1328" s="4"/>
      <c r="S1328" s="4"/>
      <c r="T1328" s="4"/>
      <c r="U1328" s="4"/>
      <c r="V1328" s="4"/>
    </row>
    <row r="1329" spans="1:22" ht="16.5" customHeight="1" x14ac:dyDescent="0.25">
      <c r="A1329" s="12" t="s">
        <v>559</v>
      </c>
      <c r="B1329" s="14" t="s">
        <v>1786</v>
      </c>
      <c r="C1329" s="14" t="s">
        <v>1971</v>
      </c>
      <c r="D1329" s="20"/>
      <c r="E1329" s="20"/>
      <c r="F1329" s="20"/>
      <c r="G1329" s="20"/>
      <c r="H1329" s="20"/>
      <c r="I1329" s="20"/>
      <c r="J1329" s="20"/>
      <c r="K1329" s="20"/>
      <c r="L1329" s="20"/>
      <c r="M1329" s="20">
        <v>15211</v>
      </c>
      <c r="N1329" s="20">
        <v>27894</v>
      </c>
      <c r="O1329" s="20">
        <v>34997</v>
      </c>
      <c r="P1329" s="20"/>
      <c r="Q1329" s="20">
        <v>0</v>
      </c>
      <c r="R1329" s="20">
        <v>167678</v>
      </c>
      <c r="S1329" s="20">
        <v>394190</v>
      </c>
      <c r="T1329" s="20">
        <v>327927</v>
      </c>
      <c r="U1329" s="20">
        <v>13143</v>
      </c>
      <c r="V1329" s="20">
        <v>39003</v>
      </c>
    </row>
    <row r="1330" spans="1:22" ht="16.5" customHeight="1" x14ac:dyDescent="0.25">
      <c r="A1330" s="3" t="s">
        <v>559</v>
      </c>
      <c r="B1330" s="13" t="s">
        <v>1009</v>
      </c>
      <c r="C1330" s="13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>
        <v>0</v>
      </c>
      <c r="R1330" s="4"/>
      <c r="S1330" s="4"/>
      <c r="T1330" s="4"/>
      <c r="U1330" s="4"/>
      <c r="V1330" s="4"/>
    </row>
    <row r="1331" spans="1:22" ht="16.5" customHeight="1" x14ac:dyDescent="0.25">
      <c r="A1331" s="12" t="s">
        <v>559</v>
      </c>
      <c r="B1331" s="14" t="s">
        <v>504</v>
      </c>
      <c r="C1331" s="14"/>
      <c r="D1331" s="20">
        <v>64904</v>
      </c>
      <c r="E1331" s="20">
        <v>31200</v>
      </c>
      <c r="F1331" s="20">
        <v>14099</v>
      </c>
      <c r="G1331" s="20">
        <v>50479</v>
      </c>
      <c r="H1331" s="20">
        <v>147084</v>
      </c>
      <c r="I1331" s="20">
        <v>105741</v>
      </c>
      <c r="J1331" s="20">
        <v>142507</v>
      </c>
      <c r="K1331" s="20">
        <v>382784</v>
      </c>
      <c r="L1331" s="20">
        <v>776545</v>
      </c>
      <c r="M1331" s="20">
        <v>523511</v>
      </c>
      <c r="N1331" s="20">
        <v>774316</v>
      </c>
      <c r="O1331" s="20">
        <v>339459</v>
      </c>
      <c r="P1331" s="20">
        <v>18700</v>
      </c>
      <c r="Q1331" s="20">
        <v>11757</v>
      </c>
      <c r="R1331" s="20">
        <v>139131</v>
      </c>
      <c r="S1331" s="20">
        <v>179844</v>
      </c>
      <c r="T1331" s="20">
        <v>317858</v>
      </c>
      <c r="U1331" s="20">
        <v>36934</v>
      </c>
      <c r="V1331" s="20">
        <v>47939</v>
      </c>
    </row>
    <row r="1332" spans="1:22" ht="16.5" customHeight="1" x14ac:dyDescent="0.25">
      <c r="A1332" s="3" t="s">
        <v>559</v>
      </c>
      <c r="B1332" s="13" t="s">
        <v>506</v>
      </c>
      <c r="C1332" s="13"/>
      <c r="D1332" s="4"/>
      <c r="E1332" s="4"/>
      <c r="F1332" s="4"/>
      <c r="G1332" s="4"/>
      <c r="H1332" s="4">
        <v>7837</v>
      </c>
      <c r="I1332" s="4"/>
      <c r="J1332" s="4">
        <v>5326</v>
      </c>
      <c r="K1332" s="4">
        <v>5606</v>
      </c>
      <c r="L1332" s="4"/>
      <c r="M1332" s="4"/>
      <c r="N1332" s="4"/>
      <c r="O1332" s="4"/>
      <c r="P1332" s="4"/>
      <c r="Q1332" s="4">
        <v>0</v>
      </c>
      <c r="R1332" s="4"/>
      <c r="S1332" s="4"/>
      <c r="T1332" s="4"/>
      <c r="U1332" s="4"/>
      <c r="V1332" s="4"/>
    </row>
    <row r="1333" spans="1:22" ht="16.5" customHeight="1" x14ac:dyDescent="0.25">
      <c r="A1333" s="3" t="s">
        <v>559</v>
      </c>
      <c r="B1333" s="13" t="s">
        <v>505</v>
      </c>
      <c r="C1333" s="1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>
        <v>17231</v>
      </c>
      <c r="O1333" s="4">
        <v>6915</v>
      </c>
      <c r="P1333" s="4"/>
      <c r="Q1333" s="4">
        <v>0</v>
      </c>
      <c r="R1333" s="4"/>
      <c r="S1333" s="4"/>
      <c r="T1333" s="4">
        <v>2410</v>
      </c>
      <c r="U1333" s="4"/>
      <c r="V1333" s="4"/>
    </row>
    <row r="1334" spans="1:22" ht="16.5" customHeight="1" x14ac:dyDescent="0.25">
      <c r="A1334" s="3" t="s">
        <v>559</v>
      </c>
      <c r="B1334" s="13" t="s">
        <v>507</v>
      </c>
      <c r="C1334" s="13"/>
      <c r="D1334" s="4">
        <v>18609</v>
      </c>
      <c r="E1334" s="4">
        <v>26500</v>
      </c>
      <c r="F1334" s="4">
        <v>107150</v>
      </c>
      <c r="G1334" s="4">
        <v>169047</v>
      </c>
      <c r="H1334" s="4">
        <v>248100</v>
      </c>
      <c r="I1334" s="4">
        <v>115400</v>
      </c>
      <c r="J1334" s="4">
        <v>164000</v>
      </c>
      <c r="K1334" s="4"/>
      <c r="L1334" s="4">
        <v>40050</v>
      </c>
      <c r="M1334" s="4">
        <v>65500</v>
      </c>
      <c r="N1334" s="4">
        <v>104885</v>
      </c>
      <c r="O1334" s="4">
        <v>134532</v>
      </c>
      <c r="P1334" s="4">
        <v>44605</v>
      </c>
      <c r="Q1334" s="4">
        <v>0</v>
      </c>
      <c r="R1334" s="4">
        <v>5550</v>
      </c>
      <c r="S1334" s="4">
        <v>4500</v>
      </c>
      <c r="T1334" s="4">
        <v>212</v>
      </c>
      <c r="U1334" s="4">
        <v>38000</v>
      </c>
      <c r="V1334" s="4">
        <v>15000</v>
      </c>
    </row>
    <row r="1335" spans="1:22" ht="16.5" customHeight="1" x14ac:dyDescent="0.25">
      <c r="A1335" s="3" t="s">
        <v>559</v>
      </c>
      <c r="B1335" s="13" t="s">
        <v>562</v>
      </c>
      <c r="C1335" s="13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>
        <v>4900</v>
      </c>
      <c r="P1335" s="4"/>
      <c r="Q1335" s="4">
        <v>0</v>
      </c>
      <c r="R1335" s="4"/>
      <c r="S1335" s="4"/>
      <c r="T1335" s="4"/>
      <c r="U1335" s="4"/>
      <c r="V1335" s="4"/>
    </row>
    <row r="1336" spans="1:22" ht="16.5" customHeight="1" x14ac:dyDescent="0.25">
      <c r="A1336" s="3" t="s">
        <v>559</v>
      </c>
      <c r="B1336" s="13" t="s">
        <v>1655</v>
      </c>
      <c r="C1336" s="13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>
        <v>10000</v>
      </c>
      <c r="V1336" s="4">
        <v>108464</v>
      </c>
    </row>
    <row r="1337" spans="1:22" ht="16.5" customHeight="1" x14ac:dyDescent="0.25">
      <c r="A1337" s="3" t="s">
        <v>559</v>
      </c>
      <c r="B1337" s="13" t="s">
        <v>508</v>
      </c>
      <c r="C1337" s="13"/>
      <c r="D1337" s="4">
        <v>21173</v>
      </c>
      <c r="E1337" s="4"/>
      <c r="F1337" s="4"/>
      <c r="G1337" s="4"/>
      <c r="H1337" s="4"/>
      <c r="I1337" s="4">
        <v>13158</v>
      </c>
      <c r="J1337" s="4"/>
      <c r="K1337" s="4">
        <v>19088</v>
      </c>
      <c r="L1337" s="4">
        <v>75013</v>
      </c>
      <c r="M1337" s="4">
        <v>7097</v>
      </c>
      <c r="N1337" s="4"/>
      <c r="O1337" s="4">
        <v>75559</v>
      </c>
      <c r="P1337" s="4">
        <v>195000</v>
      </c>
      <c r="Q1337" s="4">
        <v>195000</v>
      </c>
      <c r="R1337" s="4">
        <v>165300</v>
      </c>
      <c r="S1337" s="4">
        <v>157492</v>
      </c>
      <c r="T1337" s="4"/>
      <c r="U1337" s="4"/>
      <c r="V1337" s="4"/>
    </row>
    <row r="1338" spans="1:22" ht="16.5" customHeight="1" x14ac:dyDescent="0.25">
      <c r="A1338" s="3" t="s">
        <v>559</v>
      </c>
      <c r="B1338" s="13" t="s">
        <v>509</v>
      </c>
      <c r="C1338" s="13"/>
      <c r="D1338" s="4"/>
      <c r="E1338" s="4"/>
      <c r="F1338" s="4"/>
      <c r="G1338" s="4"/>
      <c r="H1338" s="4"/>
      <c r="I1338" s="4"/>
      <c r="J1338" s="4"/>
      <c r="K1338" s="4"/>
      <c r="L1338" s="4">
        <v>4000</v>
      </c>
      <c r="M1338" s="4"/>
      <c r="N1338" s="4"/>
      <c r="O1338" s="4"/>
      <c r="P1338" s="4"/>
      <c r="Q1338" s="4">
        <v>0</v>
      </c>
      <c r="R1338" s="4"/>
      <c r="S1338" s="4"/>
      <c r="T1338" s="4"/>
      <c r="U1338" s="4"/>
      <c r="V1338" s="4"/>
    </row>
    <row r="1339" spans="1:22" ht="16.5" customHeight="1" x14ac:dyDescent="0.25">
      <c r="A1339" s="3" t="s">
        <v>559</v>
      </c>
      <c r="B1339" s="13" t="s">
        <v>1405</v>
      </c>
      <c r="C1339" s="13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>
        <v>68696</v>
      </c>
      <c r="T1339" s="4">
        <v>272894</v>
      </c>
      <c r="U1339" s="4">
        <v>21790</v>
      </c>
      <c r="V1339" s="4">
        <v>124866</v>
      </c>
    </row>
    <row r="1340" spans="1:22" ht="16.5" customHeight="1" x14ac:dyDescent="0.25">
      <c r="A1340" s="3" t="s">
        <v>559</v>
      </c>
      <c r="B1340" s="13" t="s">
        <v>510</v>
      </c>
      <c r="C1340" s="13"/>
      <c r="D1340" s="4">
        <v>246221</v>
      </c>
      <c r="E1340" s="4">
        <v>118377</v>
      </c>
      <c r="F1340" s="4">
        <v>37185</v>
      </c>
      <c r="G1340" s="4">
        <v>166816</v>
      </c>
      <c r="H1340" s="4">
        <v>71426</v>
      </c>
      <c r="I1340" s="4">
        <v>64725</v>
      </c>
      <c r="J1340" s="4">
        <v>54000</v>
      </c>
      <c r="K1340" s="4">
        <v>12000</v>
      </c>
      <c r="L1340" s="4">
        <v>13700</v>
      </c>
      <c r="M1340" s="4">
        <v>15660</v>
      </c>
      <c r="N1340" s="4">
        <v>65000</v>
      </c>
      <c r="O1340" s="4">
        <v>32000</v>
      </c>
      <c r="P1340" s="4">
        <v>600</v>
      </c>
      <c r="Q1340" s="4">
        <v>0</v>
      </c>
      <c r="R1340" s="4">
        <v>41852</v>
      </c>
      <c r="S1340" s="4">
        <v>59881</v>
      </c>
      <c r="T1340" s="4">
        <v>49030</v>
      </c>
      <c r="U1340" s="4">
        <v>25000</v>
      </c>
      <c r="V1340" s="4"/>
    </row>
    <row r="1341" spans="1:22" s="10" customFormat="1" ht="16.5" customHeight="1" x14ac:dyDescent="0.25">
      <c r="A1341" s="3" t="s">
        <v>559</v>
      </c>
      <c r="B1341" s="13" t="s">
        <v>511</v>
      </c>
      <c r="C1341" s="13"/>
      <c r="D1341" s="4"/>
      <c r="E1341" s="4"/>
      <c r="F1341" s="4"/>
      <c r="G1341" s="4"/>
      <c r="H1341" s="4"/>
      <c r="I1341" s="4"/>
      <c r="J1341" s="4"/>
      <c r="K1341" s="4"/>
      <c r="L1341" s="4">
        <v>5000</v>
      </c>
      <c r="M1341" s="4"/>
      <c r="N1341" s="4"/>
      <c r="O1341" s="4"/>
      <c r="P1341" s="4"/>
      <c r="Q1341" s="4">
        <v>0</v>
      </c>
      <c r="R1341" s="4"/>
      <c r="S1341" s="4"/>
      <c r="T1341" s="4"/>
      <c r="U1341" s="4"/>
      <c r="V1341" s="4"/>
    </row>
    <row r="1342" spans="1:22" ht="16.5" customHeight="1" x14ac:dyDescent="0.25">
      <c r="A1342" s="3" t="s">
        <v>559</v>
      </c>
      <c r="B1342" s="13" t="s">
        <v>1406</v>
      </c>
      <c r="C1342" s="13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>
        <v>31000</v>
      </c>
      <c r="T1342" s="4">
        <v>50000</v>
      </c>
      <c r="U1342" s="4"/>
      <c r="V1342" s="4"/>
    </row>
    <row r="1343" spans="1:22" ht="16.5" customHeight="1" x14ac:dyDescent="0.25">
      <c r="A1343" s="3" t="s">
        <v>559</v>
      </c>
      <c r="B1343" s="13" t="s">
        <v>512</v>
      </c>
      <c r="C1343" s="13"/>
      <c r="D1343" s="4"/>
      <c r="E1343" s="4"/>
      <c r="F1343" s="4"/>
      <c r="G1343" s="4"/>
      <c r="H1343" s="4"/>
      <c r="I1343" s="4"/>
      <c r="J1343" s="4"/>
      <c r="K1343" s="4"/>
      <c r="L1343" s="4"/>
      <c r="M1343" s="4">
        <v>2500</v>
      </c>
      <c r="N1343" s="4"/>
      <c r="O1343" s="4"/>
      <c r="P1343" s="4"/>
      <c r="Q1343" s="4">
        <v>0</v>
      </c>
      <c r="R1343" s="4"/>
      <c r="S1343" s="4"/>
      <c r="T1343" s="4"/>
      <c r="U1343" s="4"/>
      <c r="V1343" s="4"/>
    </row>
    <row r="1344" spans="1:22" ht="16.5" customHeight="1" x14ac:dyDescent="0.25">
      <c r="A1344" s="12" t="s">
        <v>559</v>
      </c>
      <c r="B1344" s="14" t="s">
        <v>513</v>
      </c>
      <c r="C1344" s="14"/>
      <c r="D1344" s="20"/>
      <c r="E1344" s="20"/>
      <c r="F1344" s="20"/>
      <c r="G1344" s="20"/>
      <c r="H1344" s="20">
        <v>1100</v>
      </c>
      <c r="I1344" s="20">
        <v>5000</v>
      </c>
      <c r="J1344" s="20">
        <v>1000</v>
      </c>
      <c r="K1344" s="20"/>
      <c r="L1344" s="20">
        <v>4903</v>
      </c>
      <c r="M1344" s="20"/>
      <c r="N1344" s="20">
        <v>650</v>
      </c>
      <c r="O1344" s="20">
        <v>1720</v>
      </c>
      <c r="P1344" s="20">
        <v>265</v>
      </c>
      <c r="Q1344" s="20">
        <v>0</v>
      </c>
      <c r="R1344" s="20"/>
      <c r="S1344" s="20">
        <v>40</v>
      </c>
      <c r="T1344" s="20">
        <v>114</v>
      </c>
      <c r="U1344" s="20"/>
      <c r="V1344" s="20">
        <v>320</v>
      </c>
    </row>
    <row r="1345" spans="1:22" ht="16.5" customHeight="1" x14ac:dyDescent="0.25">
      <c r="A1345" s="3" t="s">
        <v>559</v>
      </c>
      <c r="B1345" s="13" t="s">
        <v>514</v>
      </c>
      <c r="C1345" s="13"/>
      <c r="D1345" s="4">
        <v>15</v>
      </c>
      <c r="E1345" s="4"/>
      <c r="F1345" s="4"/>
      <c r="G1345" s="4"/>
      <c r="H1345" s="4"/>
      <c r="I1345" s="4"/>
      <c r="J1345" s="4"/>
      <c r="K1345" s="4"/>
      <c r="L1345" s="4">
        <v>53</v>
      </c>
      <c r="M1345" s="4"/>
      <c r="N1345" s="4">
        <v>2509</v>
      </c>
      <c r="O1345" s="4"/>
      <c r="P1345" s="4"/>
      <c r="Q1345" s="4">
        <v>0</v>
      </c>
      <c r="R1345" s="4"/>
      <c r="S1345" s="4"/>
      <c r="T1345" s="4"/>
      <c r="U1345" s="4"/>
      <c r="V1345" s="4"/>
    </row>
    <row r="1346" spans="1:22" ht="16.5" customHeight="1" x14ac:dyDescent="0.25">
      <c r="A1346" s="3" t="s">
        <v>559</v>
      </c>
      <c r="B1346" s="13" t="s">
        <v>515</v>
      </c>
      <c r="C1346" s="13"/>
      <c r="D1346" s="4"/>
      <c r="E1346" s="4"/>
      <c r="F1346" s="4"/>
      <c r="G1346" s="4"/>
      <c r="H1346" s="4"/>
      <c r="I1346" s="4"/>
      <c r="J1346" s="4"/>
      <c r="K1346" s="4"/>
      <c r="L1346" s="4">
        <v>21200</v>
      </c>
      <c r="M1346" s="4"/>
      <c r="N1346" s="4"/>
      <c r="O1346" s="4"/>
      <c r="P1346" s="4"/>
      <c r="Q1346" s="4">
        <v>0</v>
      </c>
      <c r="R1346" s="4"/>
      <c r="S1346" s="4"/>
      <c r="T1346" s="4"/>
      <c r="U1346" s="4"/>
      <c r="V1346" s="4"/>
    </row>
    <row r="1347" spans="1:22" s="10" customFormat="1" ht="16.5" customHeight="1" x14ac:dyDescent="0.25">
      <c r="A1347" s="3" t="s">
        <v>559</v>
      </c>
      <c r="B1347" s="13" t="s">
        <v>1010</v>
      </c>
      <c r="C1347" s="13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>
        <v>0</v>
      </c>
      <c r="R1347" s="4"/>
      <c r="S1347" s="4"/>
      <c r="T1347" s="4"/>
      <c r="U1347" s="4"/>
      <c r="V1347" s="4"/>
    </row>
    <row r="1348" spans="1:22" ht="16.5" customHeight="1" x14ac:dyDescent="0.25">
      <c r="A1348" s="3" t="s">
        <v>559</v>
      </c>
      <c r="B1348" s="13" t="s">
        <v>516</v>
      </c>
      <c r="C1348" s="13"/>
      <c r="D1348" s="4"/>
      <c r="E1348" s="4"/>
      <c r="F1348" s="4">
        <v>200</v>
      </c>
      <c r="G1348" s="4"/>
      <c r="H1348" s="4"/>
      <c r="I1348" s="4"/>
      <c r="J1348" s="4"/>
      <c r="K1348" s="4"/>
      <c r="L1348" s="4"/>
      <c r="M1348" s="4"/>
      <c r="N1348" s="4">
        <v>150</v>
      </c>
      <c r="O1348" s="4">
        <v>150</v>
      </c>
      <c r="P1348" s="4">
        <v>100</v>
      </c>
      <c r="Q1348" s="4">
        <v>100</v>
      </c>
      <c r="R1348" s="4">
        <v>40</v>
      </c>
      <c r="S1348" s="4"/>
      <c r="T1348" s="4"/>
      <c r="U1348" s="4"/>
      <c r="V1348" s="4"/>
    </row>
    <row r="1349" spans="1:22" ht="16.5" customHeight="1" x14ac:dyDescent="0.25">
      <c r="A1349" s="3" t="s">
        <v>559</v>
      </c>
      <c r="B1349" s="13" t="s">
        <v>518</v>
      </c>
      <c r="C1349" s="13"/>
      <c r="D1349" s="4"/>
      <c r="E1349" s="4"/>
      <c r="F1349" s="4"/>
      <c r="G1349" s="4"/>
      <c r="H1349" s="4"/>
      <c r="I1349" s="4"/>
      <c r="J1349" s="4"/>
      <c r="K1349" s="4"/>
      <c r="L1349" s="4"/>
      <c r="M1349" s="4">
        <v>16</v>
      </c>
      <c r="N1349" s="4"/>
      <c r="O1349" s="4"/>
      <c r="P1349" s="4"/>
      <c r="Q1349" s="4">
        <v>0</v>
      </c>
      <c r="R1349" s="4"/>
      <c r="S1349" s="4"/>
      <c r="T1349" s="4"/>
      <c r="U1349" s="4"/>
      <c r="V1349" s="4"/>
    </row>
    <row r="1350" spans="1:22" ht="16.5" customHeight="1" x14ac:dyDescent="0.25">
      <c r="A1350" s="12" t="s">
        <v>559</v>
      </c>
      <c r="B1350" s="14" t="s">
        <v>517</v>
      </c>
      <c r="C1350" s="14"/>
      <c r="D1350" s="20">
        <v>118306</v>
      </c>
      <c r="E1350" s="20">
        <v>75577</v>
      </c>
      <c r="F1350" s="20">
        <v>100297</v>
      </c>
      <c r="G1350" s="20">
        <v>108941</v>
      </c>
      <c r="H1350" s="20">
        <v>268045</v>
      </c>
      <c r="I1350" s="20">
        <v>387096</v>
      </c>
      <c r="J1350" s="20">
        <v>449992</v>
      </c>
      <c r="K1350" s="20">
        <v>107611</v>
      </c>
      <c r="L1350" s="20">
        <v>591436</v>
      </c>
      <c r="M1350" s="20">
        <v>510789</v>
      </c>
      <c r="N1350" s="20">
        <v>600167</v>
      </c>
      <c r="O1350" s="20">
        <v>531220</v>
      </c>
      <c r="P1350" s="20">
        <v>50447</v>
      </c>
      <c r="Q1350" s="20">
        <v>0</v>
      </c>
      <c r="R1350" s="20">
        <v>246656</v>
      </c>
      <c r="S1350" s="20">
        <v>260637</v>
      </c>
      <c r="T1350" s="20">
        <v>221793</v>
      </c>
      <c r="U1350" s="20">
        <v>173088</v>
      </c>
      <c r="V1350" s="20">
        <v>214816</v>
      </c>
    </row>
    <row r="1351" spans="1:22" ht="16.5" customHeight="1" x14ac:dyDescent="0.3">
      <c r="A1351" s="12" t="s">
        <v>559</v>
      </c>
      <c r="B1351" s="57" t="s">
        <v>2276</v>
      </c>
      <c r="C1351" s="14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60">
        <v>104060</v>
      </c>
    </row>
    <row r="1352" spans="1:22" ht="16.5" customHeight="1" x14ac:dyDescent="0.25">
      <c r="A1352" s="3" t="s">
        <v>559</v>
      </c>
      <c r="B1352" s="13" t="s">
        <v>519</v>
      </c>
      <c r="C1352" s="13"/>
      <c r="D1352" s="4">
        <v>686</v>
      </c>
      <c r="E1352" s="4"/>
      <c r="F1352" s="4">
        <v>93</v>
      </c>
      <c r="G1352" s="4"/>
      <c r="H1352" s="4">
        <v>111</v>
      </c>
      <c r="I1352" s="4"/>
      <c r="J1352" s="4">
        <v>3700</v>
      </c>
      <c r="K1352" s="4"/>
      <c r="L1352" s="4">
        <v>3140</v>
      </c>
      <c r="M1352" s="4">
        <v>523</v>
      </c>
      <c r="N1352" s="4">
        <v>653</v>
      </c>
      <c r="O1352" s="4">
        <v>1202</v>
      </c>
      <c r="P1352" s="4">
        <v>928</v>
      </c>
      <c r="Q1352" s="4">
        <v>80</v>
      </c>
      <c r="R1352" s="4">
        <v>142</v>
      </c>
      <c r="S1352" s="4">
        <v>492</v>
      </c>
      <c r="T1352" s="4">
        <v>1314</v>
      </c>
      <c r="U1352" s="4">
        <v>1658</v>
      </c>
      <c r="V1352" s="4">
        <v>295</v>
      </c>
    </row>
    <row r="1353" spans="1:22" ht="16.5" customHeight="1" x14ac:dyDescent="0.25">
      <c r="A1353" s="3" t="s">
        <v>559</v>
      </c>
      <c r="B1353" s="13" t="s">
        <v>1916</v>
      </c>
      <c r="C1353" s="13"/>
      <c r="D1353" s="4">
        <v>2502</v>
      </c>
      <c r="E1353" s="4">
        <v>2400</v>
      </c>
      <c r="F1353" s="4">
        <v>693</v>
      </c>
      <c r="G1353" s="4">
        <v>500</v>
      </c>
      <c r="H1353" s="4"/>
      <c r="I1353" s="4">
        <v>1000</v>
      </c>
      <c r="J1353" s="4">
        <v>1000</v>
      </c>
      <c r="K1353" s="4"/>
      <c r="L1353" s="4">
        <v>2000</v>
      </c>
      <c r="M1353" s="4"/>
      <c r="N1353" s="4">
        <v>3625</v>
      </c>
      <c r="O1353" s="4">
        <v>3255</v>
      </c>
      <c r="P1353" s="4">
        <v>259</v>
      </c>
      <c r="Q1353" s="4">
        <v>0</v>
      </c>
      <c r="R1353" s="4">
        <v>5130</v>
      </c>
      <c r="S1353" s="4"/>
      <c r="T1353" s="4">
        <v>1424</v>
      </c>
      <c r="U1353" s="4">
        <v>285</v>
      </c>
      <c r="V1353" s="4">
        <v>37846</v>
      </c>
    </row>
    <row r="1354" spans="1:22" ht="16.5" customHeight="1" x14ac:dyDescent="0.25">
      <c r="A1354" s="3" t="s">
        <v>559</v>
      </c>
      <c r="B1354" s="13" t="s">
        <v>523</v>
      </c>
      <c r="C1354" s="13"/>
      <c r="D1354" s="4">
        <v>600</v>
      </c>
      <c r="E1354" s="4"/>
      <c r="F1354" s="4"/>
      <c r="G1354" s="4"/>
      <c r="H1354" s="4"/>
      <c r="I1354" s="4"/>
      <c r="J1354" s="4"/>
      <c r="K1354" s="4"/>
      <c r="L1354" s="4">
        <v>13200</v>
      </c>
      <c r="M1354" s="4">
        <v>4400</v>
      </c>
      <c r="N1354" s="4">
        <v>5800</v>
      </c>
      <c r="O1354" s="4"/>
      <c r="P1354" s="4"/>
      <c r="Q1354" s="4">
        <v>0</v>
      </c>
      <c r="R1354" s="4"/>
      <c r="S1354" s="4"/>
      <c r="T1354" s="4"/>
      <c r="U1354" s="4"/>
      <c r="V1354" s="4"/>
    </row>
    <row r="1355" spans="1:22" ht="16.5" customHeight="1" x14ac:dyDescent="0.25">
      <c r="A1355" s="3" t="s">
        <v>559</v>
      </c>
      <c r="B1355" s="13" t="s">
        <v>524</v>
      </c>
      <c r="C1355" s="13"/>
      <c r="D1355" s="4"/>
      <c r="E1355" s="4"/>
      <c r="F1355" s="4"/>
      <c r="G1355" s="4"/>
      <c r="H1355" s="4"/>
      <c r="I1355" s="4"/>
      <c r="J1355" s="4">
        <v>17252</v>
      </c>
      <c r="K1355" s="4"/>
      <c r="L1355" s="4">
        <v>274400</v>
      </c>
      <c r="M1355" s="4"/>
      <c r="N1355" s="4"/>
      <c r="O1355" s="4"/>
      <c r="P1355" s="4">
        <v>6520</v>
      </c>
      <c r="Q1355" s="4">
        <v>0</v>
      </c>
      <c r="R1355" s="4">
        <v>91428</v>
      </c>
      <c r="S1355" s="4">
        <v>118165</v>
      </c>
      <c r="T1355" s="4">
        <v>144245</v>
      </c>
      <c r="U1355" s="4">
        <v>13158</v>
      </c>
      <c r="V1355" s="4"/>
    </row>
    <row r="1356" spans="1:22" s="10" customFormat="1" ht="16.5" customHeight="1" x14ac:dyDescent="0.25">
      <c r="A1356" s="3" t="s">
        <v>559</v>
      </c>
      <c r="B1356" s="13" t="s">
        <v>1407</v>
      </c>
      <c r="C1356" s="13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>
        <v>70</v>
      </c>
      <c r="U1356" s="4"/>
      <c r="V1356" s="4">
        <v>56</v>
      </c>
    </row>
    <row r="1357" spans="1:22" ht="16.5" customHeight="1" x14ac:dyDescent="0.25">
      <c r="A1357" s="3" t="s">
        <v>559</v>
      </c>
      <c r="B1357" s="13" t="s">
        <v>525</v>
      </c>
      <c r="C1357" s="13"/>
      <c r="D1357" s="4"/>
      <c r="E1357" s="4"/>
      <c r="F1357" s="4"/>
      <c r="G1357" s="4"/>
      <c r="H1357" s="4"/>
      <c r="I1357" s="4"/>
      <c r="J1357" s="4"/>
      <c r="K1357" s="4"/>
      <c r="L1357" s="4">
        <v>50</v>
      </c>
      <c r="M1357" s="4"/>
      <c r="N1357" s="4"/>
      <c r="O1357" s="4">
        <v>154</v>
      </c>
      <c r="P1357" s="4"/>
      <c r="Q1357" s="4">
        <v>0</v>
      </c>
      <c r="R1357" s="4"/>
      <c r="S1357" s="4"/>
      <c r="T1357" s="4"/>
      <c r="U1357" s="4">
        <v>184</v>
      </c>
      <c r="V1357" s="4">
        <v>130</v>
      </c>
    </row>
    <row r="1358" spans="1:22" ht="16.5" customHeight="1" x14ac:dyDescent="0.25">
      <c r="A1358" s="3" t="s">
        <v>559</v>
      </c>
      <c r="B1358" s="13" t="s">
        <v>526</v>
      </c>
      <c r="C1358" s="13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>
        <v>126</v>
      </c>
      <c r="O1358" s="4"/>
      <c r="P1358" s="4"/>
      <c r="Q1358" s="4">
        <v>0</v>
      </c>
      <c r="R1358" s="4"/>
      <c r="S1358" s="4"/>
      <c r="T1358" s="4"/>
      <c r="U1358" s="4"/>
      <c r="V1358" s="4"/>
    </row>
    <row r="1359" spans="1:22" ht="16.5" customHeight="1" x14ac:dyDescent="0.25">
      <c r="A1359" s="3" t="s">
        <v>559</v>
      </c>
      <c r="B1359" s="14" t="s">
        <v>1974</v>
      </c>
      <c r="C1359" s="14"/>
      <c r="D1359" s="4">
        <v>9200</v>
      </c>
      <c r="E1359" s="4">
        <v>658</v>
      </c>
      <c r="F1359" s="4">
        <v>650</v>
      </c>
      <c r="G1359" s="4"/>
      <c r="H1359" s="4"/>
      <c r="I1359" s="4"/>
      <c r="J1359" s="4">
        <v>7500</v>
      </c>
      <c r="K1359" s="4"/>
      <c r="L1359" s="4"/>
      <c r="M1359" s="4"/>
      <c r="N1359" s="4"/>
      <c r="O1359" s="4"/>
      <c r="P1359" s="4"/>
      <c r="Q1359" s="4">
        <v>0</v>
      </c>
      <c r="R1359" s="4"/>
      <c r="S1359" s="4"/>
      <c r="T1359" s="4"/>
      <c r="U1359" s="4"/>
      <c r="V1359" s="4">
        <v>100</v>
      </c>
    </row>
    <row r="1360" spans="1:22" ht="16.5" customHeight="1" x14ac:dyDescent="0.25">
      <c r="A1360" s="3" t="s">
        <v>559</v>
      </c>
      <c r="B1360" s="13" t="s">
        <v>520</v>
      </c>
      <c r="C1360" s="13"/>
      <c r="D1360" s="4"/>
      <c r="E1360" s="4"/>
      <c r="F1360" s="4"/>
      <c r="G1360" s="4"/>
      <c r="H1360" s="4"/>
      <c r="I1360" s="4"/>
      <c r="J1360" s="4"/>
      <c r="K1360" s="4"/>
      <c r="L1360" s="4"/>
      <c r="M1360" s="4">
        <v>28</v>
      </c>
      <c r="N1360" s="4">
        <v>110</v>
      </c>
      <c r="O1360" s="4">
        <v>98</v>
      </c>
      <c r="P1360" s="4">
        <v>60</v>
      </c>
      <c r="Q1360" s="4">
        <v>0</v>
      </c>
      <c r="R1360" s="4"/>
      <c r="S1360" s="4"/>
      <c r="T1360" s="4">
        <v>37</v>
      </c>
      <c r="U1360" s="4"/>
      <c r="V1360" s="4"/>
    </row>
    <row r="1361" spans="1:22" ht="16.5" customHeight="1" x14ac:dyDescent="0.25">
      <c r="A1361" s="3" t="s">
        <v>559</v>
      </c>
      <c r="B1361" s="14" t="s">
        <v>1787</v>
      </c>
      <c r="C1361" s="14"/>
      <c r="D1361" s="4"/>
      <c r="E1361" s="4"/>
      <c r="F1361" s="4"/>
      <c r="G1361" s="4"/>
      <c r="H1361" s="4"/>
      <c r="I1361" s="4"/>
      <c r="J1361" s="4"/>
      <c r="K1361" s="4"/>
      <c r="L1361" s="4"/>
      <c r="M1361" s="4">
        <v>6067</v>
      </c>
      <c r="N1361" s="4">
        <v>7456</v>
      </c>
      <c r="O1361" s="4">
        <v>2248</v>
      </c>
      <c r="P1361" s="4"/>
      <c r="Q1361" s="4">
        <v>0</v>
      </c>
      <c r="R1361" s="4">
        <v>17775</v>
      </c>
      <c r="S1361" s="4">
        <v>37732</v>
      </c>
      <c r="T1361" s="4"/>
      <c r="U1361" s="4"/>
      <c r="V1361" s="4">
        <v>1499</v>
      </c>
    </row>
    <row r="1362" spans="1:22" ht="16.5" customHeight="1" x14ac:dyDescent="0.25">
      <c r="A1362" s="3" t="s">
        <v>559</v>
      </c>
      <c r="B1362" s="14" t="s">
        <v>522</v>
      </c>
      <c r="C1362" s="14"/>
      <c r="D1362" s="4">
        <v>286</v>
      </c>
      <c r="E1362" s="4"/>
      <c r="F1362" s="4">
        <v>830</v>
      </c>
      <c r="G1362" s="4"/>
      <c r="H1362" s="4">
        <v>250</v>
      </c>
      <c r="I1362" s="4"/>
      <c r="J1362" s="4">
        <v>1500</v>
      </c>
      <c r="K1362" s="4"/>
      <c r="L1362" s="4">
        <v>1475</v>
      </c>
      <c r="M1362" s="4">
        <v>1158</v>
      </c>
      <c r="N1362" s="4">
        <v>1230</v>
      </c>
      <c r="O1362" s="4">
        <v>619</v>
      </c>
      <c r="P1362" s="4">
        <v>746</v>
      </c>
      <c r="Q1362" s="4">
        <v>210</v>
      </c>
      <c r="R1362" s="4">
        <v>110</v>
      </c>
      <c r="S1362" s="4">
        <v>341</v>
      </c>
      <c r="T1362" s="4">
        <v>311</v>
      </c>
      <c r="U1362" s="4">
        <v>185</v>
      </c>
      <c r="V1362" s="4">
        <v>160</v>
      </c>
    </row>
    <row r="1363" spans="1:22" ht="16.5" customHeight="1" x14ac:dyDescent="0.25">
      <c r="A1363" s="3" t="s">
        <v>559</v>
      </c>
      <c r="B1363" s="14" t="s">
        <v>1788</v>
      </c>
      <c r="C1363" s="1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>
        <v>174</v>
      </c>
      <c r="S1363" s="4">
        <v>11050</v>
      </c>
      <c r="T1363" s="4">
        <v>66550</v>
      </c>
      <c r="U1363" s="4">
        <v>8827</v>
      </c>
      <c r="V1363" s="4">
        <v>165066</v>
      </c>
    </row>
    <row r="1364" spans="1:22" ht="16.5" customHeight="1" x14ac:dyDescent="0.25">
      <c r="A1364" s="3" t="s">
        <v>559</v>
      </c>
      <c r="B1364" s="14" t="s">
        <v>527</v>
      </c>
      <c r="C1364" s="14"/>
      <c r="D1364" s="4"/>
      <c r="E1364" s="4"/>
      <c r="F1364" s="4"/>
      <c r="G1364" s="4"/>
      <c r="H1364" s="4"/>
      <c r="I1364" s="4"/>
      <c r="J1364" s="4"/>
      <c r="K1364" s="4"/>
      <c r="L1364" s="4"/>
      <c r="M1364" s="4">
        <v>26</v>
      </c>
      <c r="N1364" s="4"/>
      <c r="O1364" s="4">
        <v>59</v>
      </c>
      <c r="P1364" s="4">
        <v>60</v>
      </c>
      <c r="Q1364" s="4">
        <v>0</v>
      </c>
      <c r="R1364" s="4">
        <v>17</v>
      </c>
      <c r="S1364" s="4">
        <v>1</v>
      </c>
      <c r="T1364" s="4">
        <v>2</v>
      </c>
      <c r="U1364" s="4"/>
      <c r="V1364" s="4"/>
    </row>
    <row r="1365" spans="1:22" ht="16.5" customHeight="1" x14ac:dyDescent="0.3">
      <c r="A1365" s="12" t="s">
        <v>559</v>
      </c>
      <c r="B1365" s="57" t="s">
        <v>2277</v>
      </c>
      <c r="C1365" s="14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60">
        <v>23158</v>
      </c>
    </row>
    <row r="1366" spans="1:22" ht="16.5" customHeight="1" x14ac:dyDescent="0.3">
      <c r="A1366" s="12" t="s">
        <v>559</v>
      </c>
      <c r="B1366" s="57" t="s">
        <v>2278</v>
      </c>
      <c r="C1366" s="14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60">
        <v>5323</v>
      </c>
    </row>
    <row r="1367" spans="1:22" ht="16.5" customHeight="1" x14ac:dyDescent="0.25">
      <c r="A1367" s="3" t="s">
        <v>559</v>
      </c>
      <c r="B1367" s="14" t="s">
        <v>31</v>
      </c>
      <c r="C1367" s="14"/>
      <c r="D1367" s="4">
        <v>616</v>
      </c>
      <c r="E1367" s="4"/>
      <c r="F1367" s="4"/>
      <c r="G1367" s="4"/>
      <c r="H1367" s="4"/>
      <c r="I1367" s="4"/>
      <c r="J1367" s="4">
        <v>3200</v>
      </c>
      <c r="K1367" s="4"/>
      <c r="L1367" s="4">
        <v>790</v>
      </c>
      <c r="M1367" s="4"/>
      <c r="N1367" s="4">
        <v>1089</v>
      </c>
      <c r="O1367" s="4">
        <v>1408</v>
      </c>
      <c r="P1367" s="4">
        <v>821</v>
      </c>
      <c r="Q1367" s="4">
        <v>0</v>
      </c>
      <c r="R1367" s="4"/>
      <c r="S1367" s="4"/>
      <c r="T1367" s="4"/>
      <c r="U1367" s="4">
        <v>790</v>
      </c>
      <c r="V1367" s="4">
        <v>770</v>
      </c>
    </row>
    <row r="1368" spans="1:22" ht="16.5" customHeight="1" x14ac:dyDescent="0.25">
      <c r="A1368" s="3" t="s">
        <v>559</v>
      </c>
      <c r="B1368" s="14" t="s">
        <v>1409</v>
      </c>
      <c r="C1368" s="1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>
        <v>60</v>
      </c>
      <c r="T1368" s="4">
        <v>360</v>
      </c>
      <c r="U1368" s="4"/>
      <c r="V1368" s="4"/>
    </row>
    <row r="1369" spans="1:22" ht="16.5" customHeight="1" x14ac:dyDescent="0.25">
      <c r="A1369" s="3" t="s">
        <v>559</v>
      </c>
      <c r="B1369" s="14" t="s">
        <v>563</v>
      </c>
      <c r="C1369" s="1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>
        <v>65</v>
      </c>
      <c r="P1369" s="4">
        <v>387</v>
      </c>
      <c r="Q1369" s="4">
        <v>0</v>
      </c>
      <c r="R1369" s="4"/>
      <c r="S1369" s="4"/>
      <c r="T1369" s="4"/>
      <c r="U1369" s="4"/>
      <c r="V1369" s="4"/>
    </row>
    <row r="1370" spans="1:22" s="10" customFormat="1" ht="16.5" customHeight="1" x14ac:dyDescent="0.25">
      <c r="A1370" s="3" t="s">
        <v>559</v>
      </c>
      <c r="B1370" s="14" t="s">
        <v>528</v>
      </c>
      <c r="C1370" s="14"/>
      <c r="D1370" s="4">
        <v>19260</v>
      </c>
      <c r="E1370" s="4"/>
      <c r="F1370" s="4">
        <v>450</v>
      </c>
      <c r="G1370" s="4"/>
      <c r="H1370" s="4">
        <v>459</v>
      </c>
      <c r="I1370" s="4"/>
      <c r="J1370" s="4">
        <v>3369</v>
      </c>
      <c r="K1370" s="4">
        <v>85</v>
      </c>
      <c r="L1370" s="4">
        <v>3580</v>
      </c>
      <c r="M1370" s="4">
        <v>412</v>
      </c>
      <c r="N1370" s="4">
        <v>4429</v>
      </c>
      <c r="O1370" s="4">
        <v>6810</v>
      </c>
      <c r="P1370" s="4">
        <v>5245</v>
      </c>
      <c r="Q1370" s="4">
        <v>740</v>
      </c>
      <c r="R1370" s="4">
        <v>1364</v>
      </c>
      <c r="S1370" s="4">
        <v>1018</v>
      </c>
      <c r="T1370" s="4">
        <v>4101</v>
      </c>
      <c r="U1370" s="4">
        <v>6562</v>
      </c>
      <c r="V1370" s="4">
        <v>5661</v>
      </c>
    </row>
    <row r="1371" spans="1:22" ht="16.5" customHeight="1" x14ac:dyDescent="0.25">
      <c r="A1371" s="3" t="s">
        <v>559</v>
      </c>
      <c r="B1371" s="14" t="s">
        <v>1917</v>
      </c>
      <c r="C1371" s="1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>
        <v>302835</v>
      </c>
      <c r="V1371" s="4">
        <v>437856</v>
      </c>
    </row>
    <row r="1372" spans="1:22" s="10" customFormat="1" ht="16.5" customHeight="1" x14ac:dyDescent="0.25">
      <c r="A1372" s="3" t="s">
        <v>559</v>
      </c>
      <c r="B1372" s="14" t="s">
        <v>529</v>
      </c>
      <c r="C1372" s="14"/>
      <c r="D1372" s="4">
        <v>18</v>
      </c>
      <c r="E1372" s="4"/>
      <c r="F1372" s="4"/>
      <c r="G1372" s="4"/>
      <c r="H1372" s="4"/>
      <c r="I1372" s="4"/>
      <c r="J1372" s="4">
        <v>524</v>
      </c>
      <c r="K1372" s="4"/>
      <c r="L1372" s="4"/>
      <c r="M1372" s="4">
        <v>41</v>
      </c>
      <c r="N1372" s="4">
        <v>127</v>
      </c>
      <c r="O1372" s="4">
        <v>210</v>
      </c>
      <c r="P1372" s="4"/>
      <c r="Q1372" s="4">
        <v>0</v>
      </c>
      <c r="R1372" s="4"/>
      <c r="S1372" s="4"/>
      <c r="T1372" s="4"/>
      <c r="U1372" s="4">
        <v>160</v>
      </c>
      <c r="V1372" s="4">
        <v>125</v>
      </c>
    </row>
    <row r="1373" spans="1:22" ht="16.5" customHeight="1" x14ac:dyDescent="0.25">
      <c r="A1373" s="3" t="s">
        <v>559</v>
      </c>
      <c r="B1373" s="14" t="s">
        <v>530</v>
      </c>
      <c r="C1373" s="14"/>
      <c r="D1373" s="4"/>
      <c r="E1373" s="4"/>
      <c r="F1373" s="4"/>
      <c r="G1373" s="4"/>
      <c r="H1373" s="4"/>
      <c r="I1373" s="4"/>
      <c r="J1373" s="4"/>
      <c r="K1373" s="4"/>
      <c r="L1373" s="4"/>
      <c r="M1373" s="4">
        <v>140</v>
      </c>
      <c r="N1373" s="4"/>
      <c r="O1373" s="4">
        <v>259</v>
      </c>
      <c r="P1373" s="4">
        <v>100</v>
      </c>
      <c r="Q1373" s="4">
        <v>0</v>
      </c>
      <c r="R1373" s="4"/>
      <c r="S1373" s="4"/>
      <c r="T1373" s="4"/>
      <c r="U1373" s="4"/>
      <c r="V1373" s="4"/>
    </row>
    <row r="1374" spans="1:22" s="10" customFormat="1" ht="16.5" customHeight="1" x14ac:dyDescent="0.25">
      <c r="A1374" s="3" t="s">
        <v>559</v>
      </c>
      <c r="B1374" s="14" t="s">
        <v>531</v>
      </c>
      <c r="C1374" s="1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>
        <v>150</v>
      </c>
      <c r="O1374" s="4"/>
      <c r="P1374" s="4">
        <v>40</v>
      </c>
      <c r="Q1374" s="4">
        <v>40</v>
      </c>
      <c r="R1374" s="4"/>
      <c r="S1374" s="4"/>
      <c r="T1374" s="4"/>
      <c r="U1374" s="4"/>
      <c r="V1374" s="4"/>
    </row>
    <row r="1375" spans="1:22" ht="16.5" customHeight="1" x14ac:dyDescent="0.25">
      <c r="A1375" s="3" t="s">
        <v>559</v>
      </c>
      <c r="B1375" s="14" t="s">
        <v>532</v>
      </c>
      <c r="C1375" s="14"/>
      <c r="D1375" s="4">
        <v>5987</v>
      </c>
      <c r="E1375" s="4">
        <v>3600</v>
      </c>
      <c r="F1375" s="4">
        <v>1684</v>
      </c>
      <c r="G1375" s="4"/>
      <c r="H1375" s="4"/>
      <c r="I1375" s="4"/>
      <c r="J1375" s="4">
        <v>800</v>
      </c>
      <c r="K1375" s="4"/>
      <c r="L1375" s="4">
        <v>2003</v>
      </c>
      <c r="M1375" s="4"/>
      <c r="N1375" s="4"/>
      <c r="O1375" s="4"/>
      <c r="P1375" s="4"/>
      <c r="Q1375" s="4">
        <v>0</v>
      </c>
      <c r="R1375" s="4">
        <v>10435</v>
      </c>
      <c r="S1375" s="4">
        <v>547</v>
      </c>
      <c r="T1375" s="4"/>
      <c r="U1375" s="4"/>
      <c r="V1375" s="4"/>
    </row>
    <row r="1376" spans="1:22" ht="16.5" customHeight="1" x14ac:dyDescent="0.25">
      <c r="A1376" s="3" t="s">
        <v>559</v>
      </c>
      <c r="B1376" s="14" t="s">
        <v>1964</v>
      </c>
      <c r="C1376" s="14" t="s">
        <v>1965</v>
      </c>
      <c r="D1376" s="4"/>
      <c r="E1376" s="4"/>
      <c r="F1376" s="4"/>
      <c r="G1376" s="4"/>
      <c r="H1376" s="4"/>
      <c r="I1376" s="4"/>
      <c r="J1376" s="4"/>
      <c r="K1376" s="4"/>
      <c r="L1376" s="4"/>
      <c r="M1376" s="4">
        <v>4682</v>
      </c>
      <c r="N1376" s="4"/>
      <c r="O1376" s="4"/>
      <c r="P1376" s="4"/>
      <c r="Q1376" s="4">
        <v>0</v>
      </c>
      <c r="R1376" s="4"/>
      <c r="S1376" s="4"/>
      <c r="T1376" s="4"/>
      <c r="U1376" s="4"/>
      <c r="V1376" s="4">
        <v>1370</v>
      </c>
    </row>
    <row r="1377" spans="1:22" ht="16.5" customHeight="1" x14ac:dyDescent="0.25">
      <c r="A1377" s="12" t="s">
        <v>559</v>
      </c>
      <c r="B1377" s="14" t="s">
        <v>1576</v>
      </c>
      <c r="C1377" s="14" t="s">
        <v>1973</v>
      </c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>
        <v>54314</v>
      </c>
      <c r="T1377" s="20"/>
      <c r="U1377" s="20"/>
      <c r="V1377" s="20">
        <v>2000</v>
      </c>
    </row>
    <row r="1378" spans="1:22" s="10" customFormat="1" ht="16.5" customHeight="1" x14ac:dyDescent="0.3">
      <c r="A1378" s="12" t="s">
        <v>559</v>
      </c>
      <c r="B1378" s="57" t="s">
        <v>2279</v>
      </c>
      <c r="C1378" s="14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60">
        <v>1000</v>
      </c>
    </row>
    <row r="1379" spans="1:22" ht="16.5" customHeight="1" x14ac:dyDescent="0.3">
      <c r="A1379" s="12" t="s">
        <v>559</v>
      </c>
      <c r="B1379" s="57" t="s">
        <v>2280</v>
      </c>
      <c r="C1379" s="14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60">
        <v>1000</v>
      </c>
    </row>
    <row r="1380" spans="1:22" ht="16.5" customHeight="1" x14ac:dyDescent="0.25">
      <c r="A1380" s="12" t="s">
        <v>559</v>
      </c>
      <c r="B1380" s="14" t="s">
        <v>1602</v>
      </c>
      <c r="C1380" s="14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>
        <v>1615</v>
      </c>
      <c r="U1380" s="20">
        <v>23000</v>
      </c>
      <c r="V1380" s="20"/>
    </row>
    <row r="1381" spans="1:22" ht="16.5" customHeight="1" x14ac:dyDescent="0.25">
      <c r="A1381" s="3" t="s">
        <v>559</v>
      </c>
      <c r="B1381" s="14" t="s">
        <v>534</v>
      </c>
      <c r="C1381" s="1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>
        <v>11894</v>
      </c>
      <c r="O1381" s="4"/>
      <c r="P1381" s="4"/>
      <c r="Q1381" s="4">
        <v>0</v>
      </c>
      <c r="R1381" s="4"/>
      <c r="S1381" s="4"/>
      <c r="T1381" s="4"/>
      <c r="U1381" s="4"/>
      <c r="V1381" s="4"/>
    </row>
    <row r="1382" spans="1:22" ht="16.5" customHeight="1" x14ac:dyDescent="0.25">
      <c r="A1382" s="12" t="s">
        <v>559</v>
      </c>
      <c r="B1382" s="14" t="s">
        <v>1789</v>
      </c>
      <c r="C1382" s="14" t="s">
        <v>1408</v>
      </c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>
        <v>10768</v>
      </c>
      <c r="O1382" s="20"/>
      <c r="P1382" s="20"/>
      <c r="Q1382" s="20">
        <v>0</v>
      </c>
      <c r="R1382" s="20">
        <v>138672</v>
      </c>
      <c r="S1382" s="20">
        <v>82660</v>
      </c>
      <c r="T1382" s="20">
        <v>409118</v>
      </c>
      <c r="U1382" s="20">
        <v>31376</v>
      </c>
      <c r="V1382" s="20">
        <v>19245</v>
      </c>
    </row>
    <row r="1383" spans="1:22" ht="16.5" customHeight="1" x14ac:dyDescent="0.25">
      <c r="A1383" s="3" t="s">
        <v>559</v>
      </c>
      <c r="B1383" s="14" t="s">
        <v>568</v>
      </c>
      <c r="C1383" s="14"/>
      <c r="D1383" s="4"/>
      <c r="E1383" s="4"/>
      <c r="F1383" s="4"/>
      <c r="G1383" s="4"/>
      <c r="H1383" s="4"/>
      <c r="I1383" s="4"/>
      <c r="J1383" s="4"/>
      <c r="K1383" s="4"/>
      <c r="L1383" s="4"/>
      <c r="M1383" s="4">
        <v>23</v>
      </c>
      <c r="N1383" s="4">
        <v>34</v>
      </c>
      <c r="O1383" s="4">
        <v>15</v>
      </c>
      <c r="P1383" s="4"/>
      <c r="Q1383" s="4">
        <v>0</v>
      </c>
      <c r="R1383" s="4">
        <v>2</v>
      </c>
      <c r="S1383" s="4"/>
      <c r="T1383" s="4"/>
      <c r="U1383" s="4"/>
      <c r="V1383" s="4"/>
    </row>
    <row r="1384" spans="1:22" ht="16.5" customHeight="1" x14ac:dyDescent="0.25">
      <c r="A1384" s="3" t="s">
        <v>559</v>
      </c>
      <c r="B1384" s="14" t="s">
        <v>535</v>
      </c>
      <c r="C1384" s="14"/>
      <c r="D1384" s="4"/>
      <c r="E1384" s="4"/>
      <c r="F1384" s="4"/>
      <c r="G1384" s="4">
        <v>2965</v>
      </c>
      <c r="H1384" s="4"/>
      <c r="I1384" s="4">
        <v>2124</v>
      </c>
      <c r="J1384" s="4">
        <v>4248</v>
      </c>
      <c r="K1384" s="4">
        <v>4762</v>
      </c>
      <c r="L1384" s="4"/>
      <c r="M1384" s="4"/>
      <c r="N1384" s="4"/>
      <c r="O1384" s="4"/>
      <c r="P1384" s="4"/>
      <c r="Q1384" s="4">
        <v>0</v>
      </c>
      <c r="R1384" s="4"/>
      <c r="S1384" s="4"/>
      <c r="T1384" s="4"/>
      <c r="U1384" s="4"/>
      <c r="V1384" s="4"/>
    </row>
    <row r="1385" spans="1:22" ht="16.5" customHeight="1" x14ac:dyDescent="0.25">
      <c r="A1385" s="3" t="s">
        <v>559</v>
      </c>
      <c r="B1385" s="14" t="s">
        <v>1790</v>
      </c>
      <c r="C1385" s="14"/>
      <c r="D1385" s="4"/>
      <c r="E1385" s="4"/>
      <c r="F1385" s="4"/>
      <c r="G1385" s="4"/>
      <c r="H1385" s="4"/>
      <c r="I1385" s="4"/>
      <c r="J1385" s="4"/>
      <c r="K1385" s="4"/>
      <c r="L1385" s="4"/>
      <c r="M1385" s="4">
        <v>9600</v>
      </c>
      <c r="N1385" s="4"/>
      <c r="O1385" s="4"/>
      <c r="P1385" s="4"/>
      <c r="Q1385" s="4">
        <v>0</v>
      </c>
      <c r="R1385" s="4"/>
      <c r="S1385" s="4"/>
      <c r="T1385" s="4"/>
      <c r="U1385" s="4"/>
      <c r="V1385" s="4"/>
    </row>
    <row r="1386" spans="1:22" ht="16.5" customHeight="1" x14ac:dyDescent="0.25">
      <c r="A1386" s="12" t="s">
        <v>559</v>
      </c>
      <c r="B1386" s="14" t="s">
        <v>10</v>
      </c>
      <c r="C1386" s="14"/>
      <c r="D1386" s="20">
        <v>116188</v>
      </c>
      <c r="E1386" s="20">
        <v>8200</v>
      </c>
      <c r="F1386" s="20">
        <v>8650</v>
      </c>
      <c r="G1386" s="20">
        <v>7000</v>
      </c>
      <c r="H1386" s="20">
        <v>25</v>
      </c>
      <c r="I1386" s="20">
        <v>5000</v>
      </c>
      <c r="J1386" s="20">
        <v>6567</v>
      </c>
      <c r="K1386" s="20">
        <v>57610</v>
      </c>
      <c r="L1386" s="20">
        <v>33879</v>
      </c>
      <c r="M1386" s="20">
        <v>307</v>
      </c>
      <c r="N1386" s="20">
        <v>10789</v>
      </c>
      <c r="O1386" s="20">
        <v>62345</v>
      </c>
      <c r="P1386" s="20">
        <v>27280</v>
      </c>
      <c r="Q1386" s="20">
        <v>0</v>
      </c>
      <c r="R1386" s="20">
        <v>189423</v>
      </c>
      <c r="S1386" s="20"/>
      <c r="T1386" s="20">
        <v>2634</v>
      </c>
      <c r="U1386" s="20"/>
      <c r="V1386" s="20">
        <v>12835</v>
      </c>
    </row>
    <row r="1387" spans="1:22" ht="16.5" customHeight="1" x14ac:dyDescent="0.25">
      <c r="A1387" s="3" t="s">
        <v>559</v>
      </c>
      <c r="B1387" s="13" t="s">
        <v>536</v>
      </c>
      <c r="C1387" s="13"/>
      <c r="D1387" s="4"/>
      <c r="E1387" s="4"/>
      <c r="F1387" s="4"/>
      <c r="G1387" s="4"/>
      <c r="H1387" s="4"/>
      <c r="I1387" s="4"/>
      <c r="J1387" s="4"/>
      <c r="K1387" s="4"/>
      <c r="L1387" s="4"/>
      <c r="M1387" s="4">
        <v>6000</v>
      </c>
      <c r="N1387" s="4">
        <v>126395</v>
      </c>
      <c r="O1387" s="4">
        <v>175400</v>
      </c>
      <c r="P1387" s="4"/>
      <c r="Q1387" s="4">
        <v>0</v>
      </c>
      <c r="R1387" s="4">
        <v>74050</v>
      </c>
      <c r="S1387" s="4">
        <v>150595</v>
      </c>
      <c r="T1387" s="4"/>
      <c r="U1387" s="4"/>
      <c r="V1387" s="4">
        <v>3829</v>
      </c>
    </row>
    <row r="1388" spans="1:22" ht="16.5" customHeight="1" x14ac:dyDescent="0.25">
      <c r="A1388" s="3" t="s">
        <v>559</v>
      </c>
      <c r="B1388" s="13" t="s">
        <v>537</v>
      </c>
      <c r="C1388" s="13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>
        <v>25</v>
      </c>
      <c r="O1388" s="4"/>
      <c r="P1388" s="4"/>
      <c r="Q1388" s="4">
        <v>0</v>
      </c>
      <c r="R1388" s="4">
        <v>2</v>
      </c>
      <c r="S1388" s="4"/>
      <c r="T1388" s="4"/>
      <c r="U1388" s="4"/>
      <c r="V1388" s="4"/>
    </row>
    <row r="1389" spans="1:22" ht="16.5" customHeight="1" x14ac:dyDescent="0.25">
      <c r="A1389" s="3" t="s">
        <v>559</v>
      </c>
      <c r="B1389" s="13" t="s">
        <v>538</v>
      </c>
      <c r="C1389" s="13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>
        <v>66</v>
      </c>
      <c r="O1389" s="4"/>
      <c r="P1389" s="4"/>
      <c r="Q1389" s="4">
        <v>0</v>
      </c>
      <c r="R1389" s="4"/>
      <c r="S1389" s="4"/>
      <c r="T1389" s="4"/>
      <c r="U1389" s="4"/>
      <c r="V1389" s="4"/>
    </row>
    <row r="1390" spans="1:22" ht="16.5" customHeight="1" x14ac:dyDescent="0.25">
      <c r="A1390" s="3" t="s">
        <v>559</v>
      </c>
      <c r="B1390" s="13" t="s">
        <v>539</v>
      </c>
      <c r="C1390" s="13"/>
      <c r="D1390" s="4">
        <v>37</v>
      </c>
      <c r="E1390" s="4"/>
      <c r="F1390" s="4">
        <v>5</v>
      </c>
      <c r="G1390" s="4"/>
      <c r="H1390" s="4">
        <v>4</v>
      </c>
      <c r="I1390" s="4"/>
      <c r="J1390" s="4"/>
      <c r="K1390" s="4"/>
      <c r="L1390" s="4"/>
      <c r="M1390" s="4">
        <v>234</v>
      </c>
      <c r="N1390" s="4">
        <v>290</v>
      </c>
      <c r="O1390" s="4"/>
      <c r="P1390" s="4">
        <v>483</v>
      </c>
      <c r="Q1390" s="4">
        <v>0</v>
      </c>
      <c r="R1390" s="4">
        <v>222</v>
      </c>
      <c r="S1390" s="4">
        <v>65</v>
      </c>
      <c r="T1390" s="4">
        <v>587</v>
      </c>
      <c r="U1390" s="4">
        <v>110</v>
      </c>
      <c r="V1390" s="4">
        <v>180</v>
      </c>
    </row>
    <row r="1391" spans="1:22" ht="16.5" customHeight="1" x14ac:dyDescent="0.25">
      <c r="A1391" s="3" t="s">
        <v>559</v>
      </c>
      <c r="B1391" s="13" t="s">
        <v>540</v>
      </c>
      <c r="C1391" s="13"/>
      <c r="D1391" s="4"/>
      <c r="E1391" s="4"/>
      <c r="F1391" s="4"/>
      <c r="G1391" s="4"/>
      <c r="H1391" s="4"/>
      <c r="I1391" s="4"/>
      <c r="J1391" s="4">
        <v>1100</v>
      </c>
      <c r="K1391" s="4"/>
      <c r="L1391" s="4"/>
      <c r="M1391" s="4">
        <v>590</v>
      </c>
      <c r="N1391" s="4"/>
      <c r="O1391" s="4">
        <v>442</v>
      </c>
      <c r="P1391" s="4">
        <v>612</v>
      </c>
      <c r="Q1391" s="4">
        <v>0</v>
      </c>
      <c r="R1391" s="4"/>
      <c r="S1391" s="4"/>
      <c r="T1391" s="4"/>
      <c r="U1391" s="4">
        <v>730</v>
      </c>
      <c r="V1391" s="4">
        <v>740</v>
      </c>
    </row>
    <row r="1392" spans="1:22" ht="16.5" customHeight="1" x14ac:dyDescent="0.25">
      <c r="A1392" s="3" t="s">
        <v>559</v>
      </c>
      <c r="B1392" s="13" t="s">
        <v>564</v>
      </c>
      <c r="C1392" s="13"/>
      <c r="D1392" s="4"/>
      <c r="E1392" s="4"/>
      <c r="F1392" s="4"/>
      <c r="G1392" s="4"/>
      <c r="H1392" s="4"/>
      <c r="I1392" s="4"/>
      <c r="J1392" s="4"/>
      <c r="K1392" s="4"/>
      <c r="L1392" s="4"/>
      <c r="M1392" s="4">
        <v>370</v>
      </c>
      <c r="N1392" s="4"/>
      <c r="O1392" s="4">
        <v>291</v>
      </c>
      <c r="P1392" s="4">
        <v>388</v>
      </c>
      <c r="Q1392" s="4">
        <v>0</v>
      </c>
      <c r="R1392" s="4"/>
      <c r="S1392" s="4"/>
      <c r="T1392" s="4"/>
      <c r="U1392" s="4">
        <v>100</v>
      </c>
      <c r="V1392" s="4">
        <v>110</v>
      </c>
    </row>
    <row r="1393" spans="1:22" ht="16.5" customHeight="1" x14ac:dyDescent="0.25">
      <c r="A1393" s="3" t="s">
        <v>559</v>
      </c>
      <c r="B1393" s="13" t="s">
        <v>541</v>
      </c>
      <c r="C1393" s="13"/>
      <c r="D1393" s="4">
        <v>233</v>
      </c>
      <c r="E1393" s="4"/>
      <c r="F1393" s="4"/>
      <c r="G1393" s="4"/>
      <c r="H1393" s="4"/>
      <c r="I1393" s="4"/>
      <c r="J1393" s="4">
        <v>2224</v>
      </c>
      <c r="K1393" s="4">
        <v>60</v>
      </c>
      <c r="L1393" s="4">
        <v>1100</v>
      </c>
      <c r="M1393" s="4"/>
      <c r="N1393" s="4">
        <v>1930</v>
      </c>
      <c r="O1393" s="4">
        <v>2329</v>
      </c>
      <c r="P1393" s="4">
        <v>2423</v>
      </c>
      <c r="Q1393" s="4">
        <v>0</v>
      </c>
      <c r="R1393" s="4">
        <v>149</v>
      </c>
      <c r="S1393" s="4">
        <v>440</v>
      </c>
      <c r="T1393" s="4">
        <v>120</v>
      </c>
      <c r="U1393" s="4">
        <v>1758</v>
      </c>
      <c r="V1393" s="4">
        <v>2695</v>
      </c>
    </row>
    <row r="1394" spans="1:22" ht="16.5" customHeight="1" x14ac:dyDescent="0.25">
      <c r="A1394" s="3" t="s">
        <v>559</v>
      </c>
      <c r="B1394" s="13" t="s">
        <v>1200</v>
      </c>
      <c r="C1394" s="13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>
        <v>27988</v>
      </c>
      <c r="S1394" s="4"/>
      <c r="T1394" s="4"/>
      <c r="U1394" s="4"/>
      <c r="V1394" s="4"/>
    </row>
    <row r="1395" spans="1:22" s="10" customFormat="1" ht="15.75" customHeight="1" x14ac:dyDescent="0.25">
      <c r="A1395" s="3" t="s">
        <v>559</v>
      </c>
      <c r="B1395" s="13" t="s">
        <v>542</v>
      </c>
      <c r="C1395" s="13"/>
      <c r="D1395" s="4">
        <v>37847</v>
      </c>
      <c r="E1395" s="4">
        <v>5330</v>
      </c>
      <c r="F1395" s="4">
        <v>6330</v>
      </c>
      <c r="G1395" s="4">
        <v>4018</v>
      </c>
      <c r="H1395" s="4">
        <v>1000</v>
      </c>
      <c r="I1395" s="4"/>
      <c r="J1395" s="4">
        <v>4400</v>
      </c>
      <c r="K1395" s="4">
        <v>300</v>
      </c>
      <c r="L1395" s="4">
        <v>139995</v>
      </c>
      <c r="M1395" s="4">
        <v>136202</v>
      </c>
      <c r="N1395" s="4">
        <v>101523</v>
      </c>
      <c r="O1395" s="4">
        <v>80646</v>
      </c>
      <c r="P1395" s="4">
        <v>7000</v>
      </c>
      <c r="Q1395" s="4">
        <v>0</v>
      </c>
      <c r="R1395" s="4">
        <v>21173</v>
      </c>
      <c r="S1395" s="4">
        <v>500</v>
      </c>
      <c r="T1395" s="4">
        <v>31000</v>
      </c>
      <c r="U1395" s="4"/>
      <c r="V1395" s="4"/>
    </row>
    <row r="1396" spans="1:22" s="10" customFormat="1" ht="15.75" customHeight="1" x14ac:dyDescent="0.25">
      <c r="A1396" s="3" t="s">
        <v>559</v>
      </c>
      <c r="B1396" s="13" t="s">
        <v>543</v>
      </c>
      <c r="C1396" s="13"/>
      <c r="D1396" s="4">
        <v>13</v>
      </c>
      <c r="E1396" s="4">
        <v>180</v>
      </c>
      <c r="F1396" s="4">
        <v>20</v>
      </c>
      <c r="G1396" s="4"/>
      <c r="H1396" s="4"/>
      <c r="I1396" s="4"/>
      <c r="J1396" s="4">
        <v>300</v>
      </c>
      <c r="K1396" s="4"/>
      <c r="L1396" s="4"/>
      <c r="M1396" s="4"/>
      <c r="N1396" s="4"/>
      <c r="O1396" s="4">
        <v>360</v>
      </c>
      <c r="P1396" s="4">
        <v>600</v>
      </c>
      <c r="Q1396" s="4">
        <v>0</v>
      </c>
      <c r="R1396" s="4">
        <v>3000</v>
      </c>
      <c r="S1396" s="4">
        <v>3000</v>
      </c>
      <c r="T1396" s="4"/>
      <c r="U1396" s="4"/>
      <c r="V1396" s="4"/>
    </row>
    <row r="1397" spans="1:22" s="10" customFormat="1" ht="15.75" customHeight="1" x14ac:dyDescent="0.25">
      <c r="A1397" s="3" t="s">
        <v>559</v>
      </c>
      <c r="B1397" s="13" t="s">
        <v>565</v>
      </c>
      <c r="C1397" s="13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>
        <v>2170</v>
      </c>
      <c r="P1397" s="4"/>
      <c r="Q1397" s="4">
        <v>0</v>
      </c>
      <c r="R1397" s="4"/>
      <c r="S1397" s="4"/>
      <c r="T1397" s="4"/>
      <c r="U1397" s="4"/>
      <c r="V1397" s="4"/>
    </row>
    <row r="1398" spans="1:22" s="10" customFormat="1" ht="15.75" customHeight="1" x14ac:dyDescent="0.25">
      <c r="A1398" s="3" t="s">
        <v>559</v>
      </c>
      <c r="B1398" s="13" t="s">
        <v>566</v>
      </c>
      <c r="C1398" s="13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>
        <v>138</v>
      </c>
      <c r="P1398" s="4"/>
      <c r="Q1398" s="4">
        <v>0</v>
      </c>
      <c r="R1398" s="4"/>
      <c r="S1398" s="4"/>
      <c r="T1398" s="4"/>
      <c r="U1398" s="4"/>
      <c r="V1398" s="4"/>
    </row>
    <row r="1399" spans="1:22" s="10" customFormat="1" ht="15.75" customHeight="1" x14ac:dyDescent="0.25">
      <c r="A1399" s="3" t="s">
        <v>559</v>
      </c>
      <c r="B1399" s="13" t="s">
        <v>544</v>
      </c>
      <c r="C1399" s="13"/>
      <c r="D1399" s="4">
        <v>130</v>
      </c>
      <c r="E1399" s="4"/>
      <c r="F1399" s="4">
        <v>276</v>
      </c>
      <c r="G1399" s="4"/>
      <c r="H1399" s="4">
        <v>208</v>
      </c>
      <c r="I1399" s="4"/>
      <c r="J1399" s="4">
        <v>4886</v>
      </c>
      <c r="K1399" s="4">
        <v>50</v>
      </c>
      <c r="L1399" s="4">
        <v>3155</v>
      </c>
      <c r="M1399" s="4">
        <v>50</v>
      </c>
      <c r="N1399" s="4">
        <v>6391</v>
      </c>
      <c r="O1399" s="4">
        <v>4645</v>
      </c>
      <c r="P1399" s="4">
        <v>4204</v>
      </c>
      <c r="Q1399" s="4">
        <v>0</v>
      </c>
      <c r="R1399" s="4">
        <v>529</v>
      </c>
      <c r="S1399" s="4">
        <v>634</v>
      </c>
      <c r="T1399" s="4">
        <v>1550</v>
      </c>
      <c r="U1399" s="4">
        <v>5173</v>
      </c>
      <c r="V1399" s="4">
        <v>5351</v>
      </c>
    </row>
    <row r="1400" spans="1:22" s="10" customFormat="1" ht="15.75" customHeight="1" x14ac:dyDescent="0.25">
      <c r="A1400" s="3" t="s">
        <v>559</v>
      </c>
      <c r="B1400" s="13" t="s">
        <v>546</v>
      </c>
      <c r="C1400" s="13"/>
      <c r="D1400" s="4">
        <v>118</v>
      </c>
      <c r="E1400" s="4"/>
      <c r="F1400" s="4"/>
      <c r="G1400" s="4"/>
      <c r="H1400" s="4"/>
      <c r="I1400" s="4"/>
      <c r="J1400" s="4"/>
      <c r="K1400" s="4"/>
      <c r="L1400" s="4"/>
      <c r="M1400" s="4">
        <v>637</v>
      </c>
      <c r="N1400" s="4">
        <v>394</v>
      </c>
      <c r="O1400" s="4">
        <v>305</v>
      </c>
      <c r="P1400" s="4"/>
      <c r="Q1400" s="4">
        <v>0</v>
      </c>
      <c r="R1400" s="4"/>
      <c r="S1400" s="4">
        <v>217</v>
      </c>
      <c r="T1400" s="4">
        <v>50</v>
      </c>
      <c r="U1400" s="4"/>
      <c r="V1400" s="4"/>
    </row>
    <row r="1401" spans="1:22" s="10" customFormat="1" ht="15.75" customHeight="1" x14ac:dyDescent="0.25">
      <c r="A1401" s="3" t="s">
        <v>559</v>
      </c>
      <c r="B1401" s="13" t="s">
        <v>545</v>
      </c>
      <c r="C1401" s="13"/>
      <c r="D1401" s="4">
        <v>49</v>
      </c>
      <c r="E1401" s="4"/>
      <c r="F1401" s="4"/>
      <c r="G1401" s="4"/>
      <c r="H1401" s="4"/>
      <c r="I1401" s="4"/>
      <c r="J1401" s="4"/>
      <c r="K1401" s="4"/>
      <c r="L1401" s="4"/>
      <c r="M1401" s="4">
        <v>180</v>
      </c>
      <c r="N1401" s="4">
        <v>101</v>
      </c>
      <c r="O1401" s="4">
        <v>74</v>
      </c>
      <c r="P1401" s="4"/>
      <c r="Q1401" s="4">
        <v>0</v>
      </c>
      <c r="R1401" s="4">
        <v>74</v>
      </c>
      <c r="S1401" s="4">
        <v>138</v>
      </c>
      <c r="T1401" s="4">
        <v>136</v>
      </c>
      <c r="U1401" s="4"/>
      <c r="V1401" s="4"/>
    </row>
    <row r="1402" spans="1:22" s="10" customFormat="1" ht="15.75" customHeight="1" x14ac:dyDescent="0.25">
      <c r="A1402" s="3" t="s">
        <v>559</v>
      </c>
      <c r="B1402" s="13" t="s">
        <v>547</v>
      </c>
      <c r="C1402" s="13"/>
      <c r="D1402" s="4">
        <v>1600</v>
      </c>
      <c r="E1402" s="4">
        <v>59</v>
      </c>
      <c r="F1402" s="4">
        <v>900</v>
      </c>
      <c r="G1402" s="4">
        <v>2500</v>
      </c>
      <c r="H1402" s="4"/>
      <c r="I1402" s="4"/>
      <c r="J1402" s="4">
        <v>305</v>
      </c>
      <c r="K1402" s="4"/>
      <c r="L1402" s="4"/>
      <c r="M1402" s="4">
        <v>36053</v>
      </c>
      <c r="N1402" s="4"/>
      <c r="O1402" s="4"/>
      <c r="P1402" s="4"/>
      <c r="Q1402" s="4">
        <v>0</v>
      </c>
      <c r="R1402" s="4"/>
      <c r="S1402" s="4"/>
      <c r="T1402" s="4">
        <v>100</v>
      </c>
      <c r="U1402" s="4">
        <v>3000</v>
      </c>
      <c r="V1402" s="4">
        <v>300</v>
      </c>
    </row>
    <row r="1403" spans="1:22" s="10" customFormat="1" ht="15.75" customHeight="1" x14ac:dyDescent="0.25">
      <c r="A1403" s="12" t="s">
        <v>559</v>
      </c>
      <c r="B1403" s="14" t="s">
        <v>1791</v>
      </c>
      <c r="C1403" s="14" t="s">
        <v>1199</v>
      </c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>
        <v>53296</v>
      </c>
      <c r="S1403" s="20">
        <v>53940</v>
      </c>
      <c r="T1403" s="20">
        <v>86752</v>
      </c>
      <c r="U1403" s="20">
        <v>10000</v>
      </c>
      <c r="V1403" s="20">
        <v>9700</v>
      </c>
    </row>
    <row r="1404" spans="1:22" s="10" customFormat="1" ht="15.75" customHeight="1" x14ac:dyDescent="0.25">
      <c r="A1404" s="3" t="s">
        <v>559</v>
      </c>
      <c r="B1404" s="14" t="s">
        <v>1792</v>
      </c>
      <c r="C1404" s="14" t="s">
        <v>1963</v>
      </c>
      <c r="D1404" s="4"/>
      <c r="E1404" s="4"/>
      <c r="F1404" s="4"/>
      <c r="G1404" s="4"/>
      <c r="H1404" s="4"/>
      <c r="I1404" s="4"/>
      <c r="J1404" s="4"/>
      <c r="K1404" s="4"/>
      <c r="L1404" s="4"/>
      <c r="M1404" s="4">
        <v>85361</v>
      </c>
      <c r="N1404" s="4">
        <v>156025</v>
      </c>
      <c r="O1404" s="4">
        <v>77268</v>
      </c>
      <c r="P1404" s="4"/>
      <c r="Q1404" s="4">
        <v>0</v>
      </c>
      <c r="R1404" s="4">
        <v>572044</v>
      </c>
      <c r="S1404" s="4">
        <v>350775</v>
      </c>
      <c r="T1404" s="4"/>
      <c r="U1404" s="4">
        <v>128975</v>
      </c>
      <c r="V1404" s="4">
        <v>654939</v>
      </c>
    </row>
    <row r="1405" spans="1:22" s="10" customFormat="1" ht="15.75" customHeight="1" x14ac:dyDescent="0.25">
      <c r="A1405" s="3" t="s">
        <v>559</v>
      </c>
      <c r="B1405" s="14" t="s">
        <v>548</v>
      </c>
      <c r="C1405" s="14"/>
      <c r="D1405" s="4">
        <v>12</v>
      </c>
      <c r="E1405" s="4"/>
      <c r="F1405" s="4"/>
      <c r="G1405" s="4"/>
      <c r="H1405" s="4"/>
      <c r="I1405" s="4"/>
      <c r="J1405" s="4"/>
      <c r="K1405" s="4"/>
      <c r="L1405" s="4"/>
      <c r="M1405" s="4">
        <v>284</v>
      </c>
      <c r="N1405" s="4">
        <v>188</v>
      </c>
      <c r="O1405" s="4">
        <v>81</v>
      </c>
      <c r="P1405" s="4"/>
      <c r="Q1405" s="4">
        <v>0</v>
      </c>
      <c r="R1405" s="4"/>
      <c r="S1405" s="4">
        <v>24</v>
      </c>
      <c r="T1405" s="4">
        <v>51</v>
      </c>
      <c r="U1405" s="4"/>
      <c r="V1405" s="4"/>
    </row>
    <row r="1406" spans="1:22" s="10" customFormat="1" ht="15.75" customHeight="1" x14ac:dyDescent="0.25">
      <c r="A1406" s="3" t="s">
        <v>559</v>
      </c>
      <c r="B1406" s="14" t="s">
        <v>549</v>
      </c>
      <c r="C1406" s="14"/>
      <c r="D1406" s="4"/>
      <c r="E1406" s="4"/>
      <c r="F1406" s="4"/>
      <c r="G1406" s="4"/>
      <c r="H1406" s="4"/>
      <c r="I1406" s="4"/>
      <c r="J1406" s="4"/>
      <c r="K1406" s="4"/>
      <c r="L1406" s="4"/>
      <c r="M1406" s="4">
        <v>171321</v>
      </c>
      <c r="N1406" s="4">
        <v>163239</v>
      </c>
      <c r="O1406" s="4">
        <v>325928</v>
      </c>
      <c r="P1406" s="4">
        <v>37421</v>
      </c>
      <c r="Q1406" s="4">
        <v>64832</v>
      </c>
      <c r="R1406" s="4">
        <v>252882</v>
      </c>
      <c r="S1406" s="4">
        <v>215785</v>
      </c>
      <c r="T1406" s="4">
        <v>262845</v>
      </c>
      <c r="U1406" s="4">
        <v>159237</v>
      </c>
      <c r="V1406" s="4">
        <v>96693</v>
      </c>
    </row>
    <row r="1407" spans="1:22" s="10" customFormat="1" ht="15.75" customHeight="1" x14ac:dyDescent="0.3">
      <c r="A1407" s="12" t="s">
        <v>559</v>
      </c>
      <c r="B1407" s="57" t="s">
        <v>2281</v>
      </c>
      <c r="C1407" s="14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60">
        <v>25000</v>
      </c>
    </row>
    <row r="1408" spans="1:22" s="10" customFormat="1" ht="15.75" customHeight="1" x14ac:dyDescent="0.3">
      <c r="A1408" s="12" t="s">
        <v>559</v>
      </c>
      <c r="B1408" s="57" t="s">
        <v>2282</v>
      </c>
      <c r="C1408" s="14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60">
        <v>60000</v>
      </c>
    </row>
    <row r="1409" spans="1:22" s="10" customFormat="1" ht="15.75" customHeight="1" x14ac:dyDescent="0.3">
      <c r="A1409" s="12" t="s">
        <v>559</v>
      </c>
      <c r="B1409" s="57" t="s">
        <v>2283</v>
      </c>
      <c r="C1409" s="14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60">
        <v>5000</v>
      </c>
    </row>
    <row r="1410" spans="1:22" s="10" customFormat="1" ht="15.75" customHeight="1" x14ac:dyDescent="0.25">
      <c r="A1410" s="48" t="s">
        <v>559</v>
      </c>
      <c r="B1410" s="14" t="s">
        <v>1975</v>
      </c>
      <c r="C1410" s="14" t="s">
        <v>556</v>
      </c>
      <c r="D1410" s="49"/>
      <c r="E1410" s="49">
        <v>3200</v>
      </c>
      <c r="F1410" s="49">
        <v>2111</v>
      </c>
      <c r="G1410" s="49">
        <v>1952</v>
      </c>
      <c r="H1410" s="49"/>
      <c r="I1410" s="49"/>
      <c r="J1410" s="49"/>
      <c r="K1410" s="49"/>
      <c r="L1410" s="49"/>
      <c r="M1410" s="49">
        <v>42993</v>
      </c>
      <c r="N1410" s="49">
        <v>32198</v>
      </c>
      <c r="O1410" s="49"/>
      <c r="P1410" s="49"/>
      <c r="Q1410" s="49">
        <v>0</v>
      </c>
      <c r="R1410" s="49"/>
      <c r="S1410" s="49"/>
      <c r="T1410" s="49"/>
      <c r="U1410" s="49"/>
      <c r="V1410" s="49"/>
    </row>
    <row r="1411" spans="1:22" ht="16.5" customHeight="1" x14ac:dyDescent="0.25">
      <c r="A1411" s="3" t="s">
        <v>559</v>
      </c>
      <c r="B1411" s="14" t="s">
        <v>550</v>
      </c>
      <c r="C1411" s="14"/>
      <c r="D1411" s="4">
        <v>9250</v>
      </c>
      <c r="E1411" s="4"/>
      <c r="F1411" s="4"/>
      <c r="G1411" s="4"/>
      <c r="H1411" s="4">
        <v>83</v>
      </c>
      <c r="I1411" s="4"/>
      <c r="J1411" s="4"/>
      <c r="K1411" s="4"/>
      <c r="L1411" s="4"/>
      <c r="M1411" s="4">
        <v>1253</v>
      </c>
      <c r="N1411" s="4">
        <v>433</v>
      </c>
      <c r="O1411" s="4"/>
      <c r="P1411" s="4"/>
      <c r="Q1411" s="4">
        <v>0</v>
      </c>
      <c r="R1411" s="4"/>
      <c r="S1411" s="4"/>
      <c r="T1411" s="4"/>
      <c r="U1411" s="4"/>
      <c r="V1411" s="4"/>
    </row>
    <row r="1412" spans="1:22" ht="16.5" customHeight="1" x14ac:dyDescent="0.25">
      <c r="A1412" s="3" t="s">
        <v>559</v>
      </c>
      <c r="B1412" s="14" t="s">
        <v>551</v>
      </c>
      <c r="C1412" s="1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>
        <v>6</v>
      </c>
      <c r="O1412" s="4"/>
      <c r="P1412" s="4"/>
      <c r="Q1412" s="4">
        <v>0</v>
      </c>
      <c r="R1412" s="4"/>
      <c r="S1412" s="4"/>
      <c r="T1412" s="4"/>
      <c r="U1412" s="4"/>
      <c r="V1412" s="4"/>
    </row>
    <row r="1413" spans="1:22" ht="16.5" customHeight="1" x14ac:dyDescent="0.25">
      <c r="A1413" s="3" t="s">
        <v>559</v>
      </c>
      <c r="B1413" s="14" t="s">
        <v>552</v>
      </c>
      <c r="C1413" s="14"/>
      <c r="D1413" s="4">
        <v>12005</v>
      </c>
      <c r="E1413" s="4">
        <v>4000</v>
      </c>
      <c r="F1413" s="4">
        <v>5500</v>
      </c>
      <c r="G1413" s="4">
        <v>7800</v>
      </c>
      <c r="H1413" s="4">
        <v>2000</v>
      </c>
      <c r="I1413" s="4">
        <v>3000</v>
      </c>
      <c r="J1413" s="4">
        <v>4100</v>
      </c>
      <c r="K1413" s="4"/>
      <c r="L1413" s="4">
        <v>93323</v>
      </c>
      <c r="M1413" s="4">
        <v>193892</v>
      </c>
      <c r="N1413" s="4"/>
      <c r="O1413" s="4">
        <v>50400</v>
      </c>
      <c r="P1413" s="4">
        <v>35288</v>
      </c>
      <c r="Q1413" s="4">
        <v>26268</v>
      </c>
      <c r="R1413" s="4">
        <v>30886</v>
      </c>
      <c r="S1413" s="4">
        <v>9900</v>
      </c>
      <c r="T1413" s="4">
        <v>5600</v>
      </c>
      <c r="U1413" s="4">
        <v>3400</v>
      </c>
      <c r="V1413" s="4">
        <v>72088</v>
      </c>
    </row>
    <row r="1414" spans="1:22" s="50" customFormat="1" ht="16.5" customHeight="1" x14ac:dyDescent="0.25">
      <c r="A1414" s="3" t="s">
        <v>559</v>
      </c>
      <c r="B1414" s="14" t="s">
        <v>553</v>
      </c>
      <c r="C1414" s="14"/>
      <c r="D1414" s="4">
        <v>5165</v>
      </c>
      <c r="E1414" s="4">
        <v>4900</v>
      </c>
      <c r="F1414" s="4">
        <v>3704</v>
      </c>
      <c r="G1414" s="4">
        <v>3844</v>
      </c>
      <c r="H1414" s="4">
        <v>1584</v>
      </c>
      <c r="I1414" s="4"/>
      <c r="J1414" s="4"/>
      <c r="K1414" s="4">
        <v>652</v>
      </c>
      <c r="L1414" s="4">
        <v>1551</v>
      </c>
      <c r="M1414" s="4">
        <v>907</v>
      </c>
      <c r="N1414" s="4">
        <v>78298</v>
      </c>
      <c r="O1414" s="4"/>
      <c r="P1414" s="4"/>
      <c r="Q1414" s="4">
        <v>0</v>
      </c>
      <c r="R1414" s="4"/>
      <c r="S1414" s="4"/>
      <c r="T1414" s="4"/>
      <c r="U1414" s="4"/>
      <c r="V1414" s="4"/>
    </row>
    <row r="1415" spans="1:22" ht="16.5" customHeight="1" x14ac:dyDescent="0.25">
      <c r="A1415" s="12" t="s">
        <v>559</v>
      </c>
      <c r="B1415" s="14" t="s">
        <v>1972</v>
      </c>
      <c r="C1415" s="14" t="s">
        <v>521</v>
      </c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>
        <v>21525</v>
      </c>
      <c r="O1415" s="20"/>
      <c r="P1415" s="20"/>
      <c r="Q1415" s="20">
        <v>0</v>
      </c>
      <c r="R1415" s="20"/>
      <c r="S1415" s="20"/>
      <c r="T1415" s="20"/>
      <c r="U1415" s="20"/>
      <c r="V1415" s="20"/>
    </row>
    <row r="1416" spans="1:22" ht="16.5" customHeight="1" x14ac:dyDescent="0.25">
      <c r="A1416" s="12" t="s">
        <v>559</v>
      </c>
      <c r="B1416" s="14" t="s">
        <v>1578</v>
      </c>
      <c r="C1416" s="14" t="s">
        <v>501</v>
      </c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>
        <v>90000</v>
      </c>
      <c r="O1416" s="20"/>
      <c r="P1416" s="20"/>
      <c r="Q1416" s="20"/>
      <c r="R1416" s="20"/>
      <c r="S1416" s="20"/>
      <c r="T1416" s="20"/>
      <c r="U1416" s="20"/>
      <c r="V1416" s="20"/>
    </row>
    <row r="1417" spans="1:22" ht="16.5" customHeight="1" x14ac:dyDescent="0.25">
      <c r="A1417" s="3" t="s">
        <v>559</v>
      </c>
      <c r="B1417" s="14" t="s">
        <v>567</v>
      </c>
      <c r="C1417" s="1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>
        <v>5000</v>
      </c>
      <c r="P1417" s="4"/>
      <c r="Q1417" s="4">
        <v>0</v>
      </c>
      <c r="R1417" s="4"/>
      <c r="S1417" s="4">
        <v>56000</v>
      </c>
      <c r="T1417" s="4"/>
      <c r="U1417" s="4"/>
      <c r="V1417" s="4"/>
    </row>
    <row r="1418" spans="1:22" ht="16.5" customHeight="1" x14ac:dyDescent="0.25">
      <c r="A1418" s="3" t="s">
        <v>559</v>
      </c>
      <c r="B1418" s="14" t="s">
        <v>1793</v>
      </c>
      <c r="C1418" s="14" t="s">
        <v>1976</v>
      </c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>
        <v>17386</v>
      </c>
      <c r="O1418" s="4"/>
      <c r="P1418" s="4"/>
      <c r="Q1418" s="4">
        <v>0</v>
      </c>
      <c r="R1418" s="4">
        <v>1440</v>
      </c>
      <c r="S1418" s="4">
        <v>62091</v>
      </c>
      <c r="T1418" s="4"/>
      <c r="U1418" s="4"/>
      <c r="V1418" s="4">
        <v>9919</v>
      </c>
    </row>
    <row r="1419" spans="1:22" s="10" customFormat="1" ht="16.5" customHeight="1" x14ac:dyDescent="0.25">
      <c r="A1419" s="3" t="s">
        <v>559</v>
      </c>
      <c r="B1419" s="14" t="s">
        <v>555</v>
      </c>
      <c r="C1419" s="14"/>
      <c r="D1419" s="4"/>
      <c r="E1419" s="4">
        <v>300</v>
      </c>
      <c r="F1419" s="4">
        <v>790</v>
      </c>
      <c r="G1419" s="4"/>
      <c r="H1419" s="4"/>
      <c r="I1419" s="4"/>
      <c r="J1419" s="4">
        <v>15928</v>
      </c>
      <c r="K1419" s="4"/>
      <c r="L1419" s="4">
        <v>3</v>
      </c>
      <c r="M1419" s="4"/>
      <c r="N1419" s="4">
        <v>4456</v>
      </c>
      <c r="O1419" s="4">
        <v>6100</v>
      </c>
      <c r="P1419" s="4"/>
      <c r="Q1419" s="4">
        <v>0</v>
      </c>
      <c r="R1419" s="4">
        <v>8567</v>
      </c>
      <c r="S1419" s="4">
        <v>19722</v>
      </c>
      <c r="T1419" s="4">
        <v>5001</v>
      </c>
      <c r="U1419" s="4"/>
      <c r="V1419" s="4">
        <v>25028</v>
      </c>
    </row>
    <row r="1420" spans="1:22" ht="16.5" customHeight="1" x14ac:dyDescent="0.3">
      <c r="A1420" s="12" t="s">
        <v>559</v>
      </c>
      <c r="B1420" s="57" t="s">
        <v>2284</v>
      </c>
      <c r="C1420" s="14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60">
        <v>504</v>
      </c>
    </row>
    <row r="1421" spans="1:22" ht="16.5" customHeight="1" x14ac:dyDescent="0.3">
      <c r="A1421" s="12" t="s">
        <v>559</v>
      </c>
      <c r="B1421" s="57" t="s">
        <v>2285</v>
      </c>
      <c r="C1421" s="14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60">
        <v>12000</v>
      </c>
    </row>
    <row r="1422" spans="1:22" ht="16.5" customHeight="1" x14ac:dyDescent="0.25">
      <c r="A1422" s="3" t="s">
        <v>559</v>
      </c>
      <c r="B1422" s="14" t="s">
        <v>557</v>
      </c>
      <c r="C1422" s="1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>
        <v>5000</v>
      </c>
      <c r="O1422" s="4"/>
      <c r="P1422" s="4">
        <v>3000</v>
      </c>
      <c r="Q1422" s="4">
        <v>0</v>
      </c>
      <c r="R1422" s="4"/>
      <c r="S1422" s="4"/>
      <c r="T1422" s="4"/>
      <c r="U1422" s="4"/>
      <c r="V1422" s="4"/>
    </row>
    <row r="1423" spans="1:22" ht="16.5" customHeight="1" x14ac:dyDescent="0.25">
      <c r="A1423" s="3" t="s">
        <v>559</v>
      </c>
      <c r="B1423" s="14" t="s">
        <v>1978</v>
      </c>
      <c r="C1423" s="14" t="s">
        <v>1977</v>
      </c>
      <c r="D1423" s="4">
        <v>186220</v>
      </c>
      <c r="E1423" s="4">
        <v>18130</v>
      </c>
      <c r="F1423" s="4">
        <v>37480</v>
      </c>
      <c r="G1423" s="4">
        <v>59562</v>
      </c>
      <c r="H1423" s="4">
        <v>242689</v>
      </c>
      <c r="I1423" s="4">
        <v>80924</v>
      </c>
      <c r="J1423" s="4">
        <v>149596</v>
      </c>
      <c r="K1423" s="4">
        <v>11775</v>
      </c>
      <c r="L1423" s="4">
        <v>24870</v>
      </c>
      <c r="M1423" s="4"/>
      <c r="N1423" s="4"/>
      <c r="O1423" s="4"/>
      <c r="P1423" s="4"/>
      <c r="Q1423" s="4">
        <v>0</v>
      </c>
      <c r="R1423" s="4"/>
      <c r="S1423" s="4"/>
      <c r="T1423" s="4"/>
      <c r="U1423" s="4"/>
      <c r="V1423" s="4"/>
    </row>
    <row r="1424" spans="1:22" ht="16.5" customHeight="1" x14ac:dyDescent="0.3">
      <c r="A1424" s="12" t="s">
        <v>559</v>
      </c>
      <c r="B1424" s="57" t="s">
        <v>2286</v>
      </c>
      <c r="C1424" s="14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60">
        <v>350</v>
      </c>
    </row>
    <row r="1425" spans="1:23" s="10" customFormat="1" ht="16.5" customHeight="1" x14ac:dyDescent="0.25">
      <c r="A1425" s="12" t="s">
        <v>559</v>
      </c>
      <c r="B1425" s="14" t="s">
        <v>1794</v>
      </c>
      <c r="C1425" s="14" t="s">
        <v>1011</v>
      </c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>
        <v>340</v>
      </c>
      <c r="O1425" s="20"/>
      <c r="P1425" s="20"/>
      <c r="Q1425" s="20">
        <v>0</v>
      </c>
      <c r="R1425" s="20">
        <v>16919</v>
      </c>
      <c r="S1425" s="20">
        <v>8100</v>
      </c>
      <c r="T1425" s="20"/>
      <c r="U1425" s="20"/>
      <c r="V1425" s="20"/>
    </row>
    <row r="1426" spans="1:23" ht="16.5" customHeight="1" x14ac:dyDescent="0.25">
      <c r="A1426" s="3" t="s">
        <v>559</v>
      </c>
      <c r="B1426" s="13" t="s">
        <v>558</v>
      </c>
      <c r="C1426" s="13"/>
      <c r="D1426" s="4"/>
      <c r="E1426" s="4"/>
      <c r="F1426" s="4">
        <v>45681</v>
      </c>
      <c r="G1426" s="4">
        <v>47975</v>
      </c>
      <c r="H1426" s="4">
        <v>11000</v>
      </c>
      <c r="I1426" s="4">
        <v>14146</v>
      </c>
      <c r="J1426" s="4">
        <v>9000</v>
      </c>
      <c r="K1426" s="4"/>
      <c r="L1426" s="4">
        <v>69000</v>
      </c>
      <c r="M1426" s="4">
        <v>19863</v>
      </c>
      <c r="N1426" s="4">
        <v>76145</v>
      </c>
      <c r="O1426" s="4"/>
      <c r="P1426" s="4">
        <v>34000</v>
      </c>
      <c r="Q1426" s="4">
        <v>34000</v>
      </c>
      <c r="R1426" s="4">
        <v>58600</v>
      </c>
      <c r="S1426" s="4">
        <v>70000</v>
      </c>
      <c r="T1426" s="4">
        <v>70085</v>
      </c>
      <c r="U1426" s="4">
        <v>8500</v>
      </c>
      <c r="V1426" s="4"/>
    </row>
    <row r="1427" spans="1:23" ht="16.5" customHeight="1" x14ac:dyDescent="0.25">
      <c r="A1427" s="3" t="s">
        <v>559</v>
      </c>
      <c r="B1427" s="13" t="s">
        <v>1201</v>
      </c>
      <c r="C1427" s="13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>
        <v>1158</v>
      </c>
      <c r="S1427" s="4"/>
      <c r="T1427" s="4"/>
      <c r="U1427" s="4"/>
      <c r="V1427" s="4"/>
    </row>
    <row r="1428" spans="1:23" ht="16.5" customHeight="1" x14ac:dyDescent="0.25">
      <c r="A1428" s="3" t="s">
        <v>559</v>
      </c>
      <c r="B1428" s="13" t="s">
        <v>1577</v>
      </c>
      <c r="C1428" s="13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>
        <v>39</v>
      </c>
      <c r="T1428" s="4"/>
      <c r="U1428" s="4"/>
      <c r="V1428" s="4"/>
    </row>
    <row r="1429" spans="1:23" ht="16.5" customHeight="1" x14ac:dyDescent="0.25">
      <c r="A1429" s="17" t="s">
        <v>967</v>
      </c>
      <c r="B1429" s="17" t="s">
        <v>967</v>
      </c>
      <c r="C1429" s="17"/>
      <c r="D1429" s="19">
        <f t="shared" ref="D1429:U1429" si="33">SUM(D1301:D1428)</f>
        <v>1065371</v>
      </c>
      <c r="E1429" s="19">
        <f t="shared" si="33"/>
        <v>318511</v>
      </c>
      <c r="F1429" s="19">
        <f t="shared" si="33"/>
        <v>412535</v>
      </c>
      <c r="G1429" s="19">
        <f t="shared" si="33"/>
        <v>753744</v>
      </c>
      <c r="H1429" s="19">
        <f t="shared" si="33"/>
        <v>1195107</v>
      </c>
      <c r="I1429" s="19">
        <f t="shared" si="33"/>
        <v>1006435</v>
      </c>
      <c r="J1429" s="19">
        <f t="shared" si="33"/>
        <v>1222998</v>
      </c>
      <c r="K1429" s="19">
        <f t="shared" si="33"/>
        <v>699668</v>
      </c>
      <c r="L1429" s="19">
        <f t="shared" si="33"/>
        <v>3006278</v>
      </c>
      <c r="M1429" s="19">
        <f t="shared" si="33"/>
        <v>2844010</v>
      </c>
      <c r="N1429" s="19">
        <f t="shared" si="33"/>
        <v>4015076</v>
      </c>
      <c r="O1429" s="19">
        <f t="shared" si="33"/>
        <v>2981270</v>
      </c>
      <c r="P1429" s="19">
        <f t="shared" si="33"/>
        <v>786179</v>
      </c>
      <c r="Q1429" s="19">
        <f t="shared" si="33"/>
        <v>498703</v>
      </c>
      <c r="R1429" s="19">
        <f t="shared" si="33"/>
        <v>3474797</v>
      </c>
      <c r="S1429" s="19">
        <f t="shared" si="33"/>
        <v>3489927</v>
      </c>
      <c r="T1429" s="19">
        <f t="shared" si="33"/>
        <v>3575293</v>
      </c>
      <c r="U1429" s="19">
        <f t="shared" si="33"/>
        <v>1302022</v>
      </c>
      <c r="V1429" s="19"/>
      <c r="W1429" s="15" t="s">
        <v>939</v>
      </c>
    </row>
    <row r="1430" spans="1:23" ht="16.5" customHeight="1" x14ac:dyDescent="0.3">
      <c r="A1430" s="2" t="s">
        <v>935</v>
      </c>
      <c r="B1430" s="57">
        <v>219</v>
      </c>
      <c r="C1430" s="13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63">
        <v>3358</v>
      </c>
      <c r="W1430" s="15"/>
    </row>
    <row r="1431" spans="1:23" ht="16.5" customHeight="1" x14ac:dyDescent="0.3">
      <c r="A1431" s="2" t="s">
        <v>935</v>
      </c>
      <c r="B1431" s="57">
        <v>312</v>
      </c>
      <c r="C1431" s="13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63">
        <v>985</v>
      </c>
      <c r="W1431" s="15"/>
    </row>
    <row r="1432" spans="1:23" ht="16.5" customHeight="1" x14ac:dyDescent="0.3">
      <c r="A1432" s="2" t="s">
        <v>935</v>
      </c>
      <c r="B1432" s="57">
        <v>617</v>
      </c>
      <c r="C1432" s="13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63">
        <v>1743</v>
      </c>
      <c r="W1432" s="15"/>
    </row>
    <row r="1433" spans="1:23" ht="16.5" customHeight="1" x14ac:dyDescent="0.3">
      <c r="A1433" s="2" t="s">
        <v>935</v>
      </c>
      <c r="B1433" s="57" t="s">
        <v>2287</v>
      </c>
      <c r="C1433" s="1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63">
        <v>684</v>
      </c>
      <c r="W1433" s="15"/>
    </row>
    <row r="1434" spans="1:23" ht="16.5" customHeight="1" x14ac:dyDescent="0.3">
      <c r="A1434" s="2" t="s">
        <v>935</v>
      </c>
      <c r="B1434" s="57" t="s">
        <v>2288</v>
      </c>
      <c r="C1434" s="13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63">
        <v>205</v>
      </c>
      <c r="W1434" s="15"/>
    </row>
    <row r="1435" spans="1:23" ht="16.5" customHeight="1" x14ac:dyDescent="0.3">
      <c r="A1435" s="2" t="s">
        <v>935</v>
      </c>
      <c r="B1435" s="57" t="s">
        <v>2289</v>
      </c>
      <c r="C1435" s="13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63">
        <v>386</v>
      </c>
      <c r="W1435" s="15"/>
    </row>
    <row r="1436" spans="1:23" ht="16.5" customHeight="1" x14ac:dyDescent="0.3">
      <c r="A1436" s="2" t="s">
        <v>935</v>
      </c>
      <c r="B1436" s="57" t="s">
        <v>2290</v>
      </c>
      <c r="C1436" s="13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63">
        <v>2766</v>
      </c>
      <c r="W1436" s="15"/>
    </row>
    <row r="1437" spans="1:23" ht="16.5" customHeight="1" x14ac:dyDescent="0.3">
      <c r="A1437" s="2" t="s">
        <v>935</v>
      </c>
      <c r="B1437" s="57" t="s">
        <v>2291</v>
      </c>
      <c r="C1437" s="13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63">
        <v>945</v>
      </c>
      <c r="W1437" s="15"/>
    </row>
    <row r="1438" spans="1:23" ht="16.5" customHeight="1" x14ac:dyDescent="0.3">
      <c r="A1438" s="2" t="s">
        <v>935</v>
      </c>
      <c r="B1438" s="57" t="s">
        <v>2292</v>
      </c>
      <c r="C1438" s="13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63">
        <v>841</v>
      </c>
      <c r="W1438" s="15"/>
    </row>
    <row r="1439" spans="1:23" ht="16.5" customHeight="1" x14ac:dyDescent="0.3">
      <c r="A1439" s="2" t="s">
        <v>935</v>
      </c>
      <c r="B1439" s="57" t="s">
        <v>2293</v>
      </c>
      <c r="C1439" s="13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63">
        <v>612</v>
      </c>
      <c r="W1439" s="15"/>
    </row>
    <row r="1440" spans="1:23" ht="16.5" customHeight="1" x14ac:dyDescent="0.3">
      <c r="A1440" s="2" t="s">
        <v>935</v>
      </c>
      <c r="B1440" s="57" t="s">
        <v>2294</v>
      </c>
      <c r="C1440" s="13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63">
        <v>1215</v>
      </c>
      <c r="W1440" s="15"/>
    </row>
    <row r="1441" spans="1:23" ht="16.5" customHeight="1" x14ac:dyDescent="0.3">
      <c r="A1441" s="2" t="s">
        <v>935</v>
      </c>
      <c r="B1441" s="57" t="s">
        <v>2295</v>
      </c>
      <c r="C1441" s="13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63">
        <v>1962</v>
      </c>
      <c r="W1441" s="15"/>
    </row>
    <row r="1442" spans="1:23" ht="16.5" customHeight="1" x14ac:dyDescent="0.3">
      <c r="A1442" s="2" t="s">
        <v>935</v>
      </c>
      <c r="B1442" s="57" t="s">
        <v>2296</v>
      </c>
      <c r="C1442" s="13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3">
        <v>955</v>
      </c>
      <c r="W1442" s="15"/>
    </row>
    <row r="1443" spans="1:23" ht="16.5" customHeight="1" x14ac:dyDescent="0.3">
      <c r="A1443" s="2" t="s">
        <v>935</v>
      </c>
      <c r="B1443" s="57" t="s">
        <v>2297</v>
      </c>
      <c r="C1443" s="1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63">
        <v>6943</v>
      </c>
      <c r="W1443" s="15"/>
    </row>
    <row r="1444" spans="1:23" ht="16.5" customHeight="1" x14ac:dyDescent="0.3">
      <c r="A1444" s="2" t="s">
        <v>935</v>
      </c>
      <c r="B1444" s="57" t="s">
        <v>2298</v>
      </c>
      <c r="C1444" s="13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63">
        <v>625</v>
      </c>
      <c r="W1444" s="15"/>
    </row>
    <row r="1445" spans="1:23" ht="16.5" customHeight="1" x14ac:dyDescent="0.3">
      <c r="A1445" s="2" t="s">
        <v>935</v>
      </c>
      <c r="B1445" s="57" t="s">
        <v>2299</v>
      </c>
      <c r="C1445" s="13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63">
        <v>6000</v>
      </c>
      <c r="W1445" s="15"/>
    </row>
    <row r="1446" spans="1:23" ht="16.5" customHeight="1" x14ac:dyDescent="0.25">
      <c r="A1446" s="2" t="s">
        <v>935</v>
      </c>
      <c r="B1446" s="57" t="s">
        <v>10</v>
      </c>
      <c r="C1446" s="13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>
        <v>300</v>
      </c>
      <c r="P1446" s="4">
        <v>674</v>
      </c>
      <c r="Q1446" s="4">
        <v>479</v>
      </c>
      <c r="R1446" s="4">
        <v>11899</v>
      </c>
      <c r="S1446" s="4">
        <v>204850</v>
      </c>
      <c r="T1446" s="4">
        <v>28218</v>
      </c>
      <c r="U1446" s="4">
        <v>1909</v>
      </c>
      <c r="V1446" s="4"/>
      <c r="W1446" s="15"/>
    </row>
    <row r="1447" spans="1:23" ht="16.5" customHeight="1" x14ac:dyDescent="0.25">
      <c r="A1447" s="2" t="s">
        <v>935</v>
      </c>
      <c r="B1447" s="57" t="s">
        <v>1604</v>
      </c>
      <c r="C1447" s="13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>
        <v>1000</v>
      </c>
      <c r="V1447" s="4"/>
      <c r="W1447" s="15"/>
    </row>
    <row r="1448" spans="1:23" ht="16.5" customHeight="1" x14ac:dyDescent="0.3">
      <c r="A1448" s="2" t="s">
        <v>935</v>
      </c>
      <c r="B1448" s="57" t="s">
        <v>2300</v>
      </c>
      <c r="C1448" s="13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63">
        <v>1004</v>
      </c>
      <c r="W1448" s="15"/>
    </row>
    <row r="1449" spans="1:23" ht="16.5" customHeight="1" x14ac:dyDescent="0.3">
      <c r="A1449" s="2" t="s">
        <v>935</v>
      </c>
      <c r="B1449" s="57" t="s">
        <v>2301</v>
      </c>
      <c r="C1449" s="13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63">
        <v>56</v>
      </c>
    </row>
    <row r="1450" spans="1:23" ht="16.5" customHeight="1" x14ac:dyDescent="0.25">
      <c r="A1450" s="17" t="s">
        <v>968</v>
      </c>
      <c r="B1450" s="17" t="s">
        <v>968</v>
      </c>
      <c r="C1450" s="17"/>
      <c r="D1450" s="19">
        <f t="shared" ref="D1450:V1450" si="34">SUM(D1430:D1449)</f>
        <v>0</v>
      </c>
      <c r="E1450" s="19">
        <f t="shared" si="34"/>
        <v>0</v>
      </c>
      <c r="F1450" s="19">
        <f t="shared" si="34"/>
        <v>0</v>
      </c>
      <c r="G1450" s="19">
        <f t="shared" si="34"/>
        <v>0</v>
      </c>
      <c r="H1450" s="19">
        <f t="shared" si="34"/>
        <v>0</v>
      </c>
      <c r="I1450" s="19">
        <f t="shared" si="34"/>
        <v>0</v>
      </c>
      <c r="J1450" s="19">
        <f t="shared" si="34"/>
        <v>0</v>
      </c>
      <c r="K1450" s="19">
        <f t="shared" si="34"/>
        <v>0</v>
      </c>
      <c r="L1450" s="19">
        <f t="shared" si="34"/>
        <v>0</v>
      </c>
      <c r="M1450" s="19">
        <f t="shared" si="34"/>
        <v>0</v>
      </c>
      <c r="N1450" s="19">
        <f t="shared" si="34"/>
        <v>0</v>
      </c>
      <c r="O1450" s="19">
        <f t="shared" si="34"/>
        <v>300</v>
      </c>
      <c r="P1450" s="19">
        <f t="shared" si="34"/>
        <v>674</v>
      </c>
      <c r="Q1450" s="19">
        <f t="shared" si="34"/>
        <v>479</v>
      </c>
      <c r="R1450" s="19">
        <f t="shared" si="34"/>
        <v>11899</v>
      </c>
      <c r="S1450" s="19">
        <f t="shared" si="34"/>
        <v>204850</v>
      </c>
      <c r="T1450" s="19">
        <f t="shared" si="34"/>
        <v>28218</v>
      </c>
      <c r="U1450" s="19">
        <f t="shared" si="34"/>
        <v>2909</v>
      </c>
      <c r="V1450" s="19">
        <f t="shared" si="34"/>
        <v>31285</v>
      </c>
      <c r="W1450" s="15" t="s">
        <v>939</v>
      </c>
    </row>
    <row r="1451" spans="1:23" s="10" customFormat="1" ht="16.5" customHeight="1" x14ac:dyDescent="0.25">
      <c r="A1451" s="3" t="s">
        <v>569</v>
      </c>
      <c r="B1451" s="12" t="s">
        <v>1089</v>
      </c>
      <c r="C1451" s="12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>
        <v>70</v>
      </c>
      <c r="W1451" s="34"/>
    </row>
    <row r="1452" spans="1:23" ht="16.5" customHeight="1" x14ac:dyDescent="0.25">
      <c r="A1452" s="3" t="s">
        <v>569</v>
      </c>
      <c r="B1452" s="12" t="s">
        <v>1202</v>
      </c>
      <c r="C1452" s="12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>
        <v>300</v>
      </c>
      <c r="S1452" s="33"/>
      <c r="T1452" s="33"/>
      <c r="U1452" s="33"/>
      <c r="V1452" s="33"/>
      <c r="W1452" s="15"/>
    </row>
    <row r="1453" spans="1:23" ht="16.5" customHeight="1" x14ac:dyDescent="0.25">
      <c r="A1453" s="3" t="s">
        <v>569</v>
      </c>
      <c r="B1453" s="13" t="s">
        <v>570</v>
      </c>
      <c r="C1453" s="13"/>
      <c r="D1453" s="4">
        <v>1700</v>
      </c>
      <c r="E1453" s="4"/>
      <c r="F1453" s="4">
        <v>1200</v>
      </c>
      <c r="G1453" s="4"/>
      <c r="H1453" s="4">
        <v>1000</v>
      </c>
      <c r="I1453" s="4"/>
      <c r="J1453" s="4"/>
      <c r="K1453" s="4"/>
      <c r="L1453" s="4"/>
      <c r="M1453" s="4"/>
      <c r="N1453" s="4"/>
      <c r="O1453" s="4"/>
      <c r="P1453" s="4"/>
      <c r="Q1453" s="4">
        <v>0</v>
      </c>
      <c r="R1453" s="4"/>
      <c r="S1453" s="4"/>
      <c r="T1453" s="4"/>
      <c r="U1453" s="4">
        <v>95</v>
      </c>
      <c r="V1453" s="4">
        <v>95</v>
      </c>
    </row>
    <row r="1454" spans="1:23" ht="16.5" customHeight="1" x14ac:dyDescent="0.25">
      <c r="A1454" s="3" t="s">
        <v>569</v>
      </c>
      <c r="B1454" s="13" t="s">
        <v>1203</v>
      </c>
      <c r="C1454" s="13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>
        <v>182</v>
      </c>
      <c r="S1454" s="4"/>
      <c r="T1454" s="4"/>
      <c r="U1454" s="4"/>
      <c r="V1454" s="4"/>
    </row>
    <row r="1455" spans="1:23" ht="16.5" customHeight="1" x14ac:dyDescent="0.25">
      <c r="A1455" s="3" t="s">
        <v>569</v>
      </c>
      <c r="B1455" s="13" t="s">
        <v>571</v>
      </c>
      <c r="C1455" s="13"/>
      <c r="D1455" s="4"/>
      <c r="E1455" s="4"/>
      <c r="F1455" s="4">
        <v>15</v>
      </c>
      <c r="G1455" s="4"/>
      <c r="H1455" s="4"/>
      <c r="I1455" s="4"/>
      <c r="J1455" s="4"/>
      <c r="K1455" s="4"/>
      <c r="L1455" s="4">
        <v>1000</v>
      </c>
      <c r="M1455" s="4">
        <v>300</v>
      </c>
      <c r="N1455" s="4">
        <v>450</v>
      </c>
      <c r="O1455" s="4"/>
      <c r="P1455" s="4"/>
      <c r="Q1455" s="4">
        <v>0</v>
      </c>
      <c r="R1455" s="4">
        <v>1300</v>
      </c>
      <c r="S1455" s="4">
        <v>80</v>
      </c>
      <c r="T1455" s="4">
        <v>2050</v>
      </c>
      <c r="U1455" s="4">
        <v>320</v>
      </c>
      <c r="V1455" s="4">
        <v>950</v>
      </c>
    </row>
    <row r="1456" spans="1:23" ht="16.5" customHeight="1" x14ac:dyDescent="0.25">
      <c r="A1456" s="17" t="s">
        <v>969</v>
      </c>
      <c r="B1456" s="17" t="s">
        <v>969</v>
      </c>
      <c r="C1456" s="17"/>
      <c r="D1456" s="19">
        <f t="shared" ref="D1456:U1456" si="35">SUM(D1452:D1455)</f>
        <v>1700</v>
      </c>
      <c r="E1456" s="19">
        <f t="shared" si="35"/>
        <v>0</v>
      </c>
      <c r="F1456" s="19">
        <f t="shared" si="35"/>
        <v>1215</v>
      </c>
      <c r="G1456" s="19">
        <f t="shared" si="35"/>
        <v>0</v>
      </c>
      <c r="H1456" s="19">
        <f t="shared" si="35"/>
        <v>1000</v>
      </c>
      <c r="I1456" s="19">
        <f t="shared" si="35"/>
        <v>0</v>
      </c>
      <c r="J1456" s="19">
        <f t="shared" si="35"/>
        <v>0</v>
      </c>
      <c r="K1456" s="19">
        <f t="shared" si="35"/>
        <v>0</v>
      </c>
      <c r="L1456" s="19">
        <f t="shared" si="35"/>
        <v>1000</v>
      </c>
      <c r="M1456" s="19">
        <f t="shared" si="35"/>
        <v>300</v>
      </c>
      <c r="N1456" s="19">
        <f t="shared" si="35"/>
        <v>450</v>
      </c>
      <c r="O1456" s="19">
        <f t="shared" si="35"/>
        <v>0</v>
      </c>
      <c r="P1456" s="19">
        <f t="shared" si="35"/>
        <v>0</v>
      </c>
      <c r="Q1456" s="19">
        <f t="shared" si="35"/>
        <v>0</v>
      </c>
      <c r="R1456" s="19">
        <f t="shared" si="35"/>
        <v>1782</v>
      </c>
      <c r="S1456" s="19">
        <f t="shared" si="35"/>
        <v>80</v>
      </c>
      <c r="T1456" s="19">
        <f t="shared" si="35"/>
        <v>2050</v>
      </c>
      <c r="U1456" s="19">
        <f t="shared" si="35"/>
        <v>415</v>
      </c>
      <c r="V1456" s="19">
        <f>SUM(V1451:V1455)</f>
        <v>1115</v>
      </c>
      <c r="W1456" s="15" t="s">
        <v>939</v>
      </c>
    </row>
    <row r="1457" spans="1:23" ht="16.5" customHeight="1" x14ac:dyDescent="0.25">
      <c r="A1457" s="3" t="s">
        <v>2001</v>
      </c>
      <c r="B1457" s="13" t="s">
        <v>572</v>
      </c>
      <c r="C1457" s="13"/>
      <c r="D1457" s="4"/>
      <c r="E1457" s="4"/>
      <c r="F1457" s="4"/>
      <c r="G1457" s="4"/>
      <c r="H1457" s="4"/>
      <c r="I1457" s="4"/>
      <c r="J1457" s="4"/>
      <c r="K1457" s="4"/>
      <c r="L1457" s="4"/>
      <c r="M1457" s="4">
        <v>400</v>
      </c>
      <c r="N1457" s="4"/>
      <c r="O1457" s="4"/>
      <c r="P1457" s="4"/>
      <c r="Q1457" s="4">
        <v>0</v>
      </c>
      <c r="R1457" s="4"/>
      <c r="S1457" s="4"/>
      <c r="T1457" s="4"/>
      <c r="U1457" s="4"/>
      <c r="V1457" s="4"/>
    </row>
    <row r="1458" spans="1:23" ht="16.5" customHeight="1" x14ac:dyDescent="0.25">
      <c r="A1458" s="3" t="s">
        <v>2001</v>
      </c>
      <c r="B1458" s="13" t="s">
        <v>573</v>
      </c>
      <c r="C1458" s="13"/>
      <c r="D1458" s="4">
        <v>46230</v>
      </c>
      <c r="E1458" s="4">
        <v>20700</v>
      </c>
      <c r="F1458" s="4">
        <v>22245</v>
      </c>
      <c r="G1458" s="4">
        <v>27935</v>
      </c>
      <c r="H1458" s="4">
        <v>27830</v>
      </c>
      <c r="I1458" s="4">
        <v>32606</v>
      </c>
      <c r="J1458" s="4">
        <v>17292</v>
      </c>
      <c r="K1458" s="4">
        <v>21231</v>
      </c>
      <c r="L1458" s="4">
        <v>16257</v>
      </c>
      <c r="M1458" s="4">
        <v>10700</v>
      </c>
      <c r="N1458" s="4">
        <v>21249</v>
      </c>
      <c r="O1458" s="4">
        <v>258452</v>
      </c>
      <c r="P1458" s="4">
        <v>8373</v>
      </c>
      <c r="Q1458" s="4">
        <v>0</v>
      </c>
      <c r="R1458" s="4">
        <v>53723</v>
      </c>
      <c r="S1458" s="4">
        <v>49925</v>
      </c>
      <c r="T1458" s="4">
        <v>15108</v>
      </c>
      <c r="U1458" s="4">
        <v>31782</v>
      </c>
      <c r="V1458" s="4">
        <v>37405</v>
      </c>
    </row>
    <row r="1459" spans="1:23" ht="16.5" customHeight="1" x14ac:dyDescent="0.25">
      <c r="A1459" s="3" t="s">
        <v>2001</v>
      </c>
      <c r="B1459" s="13" t="s">
        <v>1411</v>
      </c>
      <c r="C1459" s="13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>
        <v>32</v>
      </c>
      <c r="U1459" s="4"/>
      <c r="V1459" s="4"/>
    </row>
    <row r="1460" spans="1:23" ht="16.5" customHeight="1" x14ac:dyDescent="0.25">
      <c r="A1460" s="3" t="s">
        <v>2001</v>
      </c>
      <c r="B1460" s="3" t="s">
        <v>1795</v>
      </c>
      <c r="C1460" s="3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>
        <v>6400</v>
      </c>
      <c r="Q1460" s="4">
        <v>6400</v>
      </c>
      <c r="R1460" s="4"/>
      <c r="S1460" s="4"/>
      <c r="T1460" s="4"/>
      <c r="U1460" s="4"/>
      <c r="V1460" s="4"/>
    </row>
    <row r="1461" spans="1:23" ht="16.5" customHeight="1" x14ac:dyDescent="0.25">
      <c r="A1461" s="3" t="s">
        <v>2001</v>
      </c>
      <c r="B1461" s="3" t="s">
        <v>1579</v>
      </c>
      <c r="C1461" s="3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>
        <v>100</v>
      </c>
      <c r="T1461" s="4"/>
      <c r="U1461" s="4"/>
      <c r="V1461" s="4"/>
    </row>
    <row r="1462" spans="1:23" ht="16.5" customHeight="1" x14ac:dyDescent="0.25">
      <c r="A1462" s="3" t="s">
        <v>2001</v>
      </c>
      <c r="B1462" s="3" t="s">
        <v>2302</v>
      </c>
      <c r="C1462" s="3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>
        <v>1</v>
      </c>
    </row>
    <row r="1463" spans="1:23" ht="16.5" customHeight="1" x14ac:dyDescent="0.25">
      <c r="A1463" s="3" t="s">
        <v>2001</v>
      </c>
      <c r="B1463" s="13" t="s">
        <v>574</v>
      </c>
      <c r="C1463" s="13"/>
      <c r="D1463" s="4">
        <v>1400</v>
      </c>
      <c r="E1463" s="4"/>
      <c r="F1463" s="4"/>
      <c r="G1463" s="4"/>
      <c r="H1463" s="4"/>
      <c r="I1463" s="4"/>
      <c r="J1463" s="4">
        <v>10</v>
      </c>
      <c r="K1463" s="4">
        <v>100</v>
      </c>
      <c r="L1463" s="4">
        <v>865</v>
      </c>
      <c r="M1463" s="4">
        <v>1250</v>
      </c>
      <c r="N1463" s="4">
        <v>1900</v>
      </c>
      <c r="O1463" s="4">
        <v>145368</v>
      </c>
      <c r="P1463" s="4">
        <v>1300</v>
      </c>
      <c r="Q1463" s="4">
        <v>3000</v>
      </c>
      <c r="R1463" s="4">
        <v>5356</v>
      </c>
      <c r="S1463" s="4">
        <v>7527</v>
      </c>
      <c r="T1463" s="4">
        <v>1400</v>
      </c>
      <c r="U1463" s="4">
        <v>10512</v>
      </c>
      <c r="V1463" s="4">
        <v>11347</v>
      </c>
    </row>
    <row r="1464" spans="1:23" ht="16.5" customHeight="1" x14ac:dyDescent="0.25">
      <c r="A1464" s="3" t="s">
        <v>2001</v>
      </c>
      <c r="B1464" s="13" t="s">
        <v>575</v>
      </c>
      <c r="C1464" s="13"/>
      <c r="D1464" s="4">
        <v>22873</v>
      </c>
      <c r="E1464" s="4">
        <v>37200</v>
      </c>
      <c r="F1464" s="4">
        <v>27859</v>
      </c>
      <c r="G1464" s="4">
        <v>42651</v>
      </c>
      <c r="H1464" s="4">
        <v>12465</v>
      </c>
      <c r="I1464" s="4">
        <v>69048</v>
      </c>
      <c r="J1464" s="4"/>
      <c r="K1464" s="4"/>
      <c r="L1464" s="4"/>
      <c r="M1464" s="4"/>
      <c r="N1464" s="4"/>
      <c r="O1464" s="4"/>
      <c r="P1464" s="4"/>
      <c r="Q1464" s="4">
        <v>0</v>
      </c>
      <c r="R1464" s="4"/>
      <c r="S1464" s="4"/>
      <c r="T1464" s="4"/>
      <c r="U1464" s="4"/>
      <c r="V1464" s="4"/>
    </row>
    <row r="1465" spans="1:23" ht="16.5" customHeight="1" x14ac:dyDescent="0.25">
      <c r="A1465" s="3" t="s">
        <v>2001</v>
      </c>
      <c r="B1465" s="13" t="s">
        <v>1410</v>
      </c>
      <c r="C1465" s="13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>
        <v>100</v>
      </c>
      <c r="U1465" s="4">
        <v>100</v>
      </c>
      <c r="V1465" s="4">
        <v>105</v>
      </c>
    </row>
    <row r="1466" spans="1:23" ht="16.5" customHeight="1" x14ac:dyDescent="0.25">
      <c r="A1466" s="3" t="s">
        <v>2001</v>
      </c>
      <c r="B1466" s="13" t="s">
        <v>10</v>
      </c>
      <c r="C1466" s="13"/>
      <c r="D1466" s="4">
        <v>2207</v>
      </c>
      <c r="E1466" s="4"/>
      <c r="F1466" s="4">
        <v>8000</v>
      </c>
      <c r="G1466" s="4">
        <v>13000</v>
      </c>
      <c r="H1466" s="4">
        <v>15000</v>
      </c>
      <c r="I1466" s="4">
        <v>15000</v>
      </c>
      <c r="J1466" s="4"/>
      <c r="K1466" s="4">
        <v>200</v>
      </c>
      <c r="L1466" s="4">
        <v>774</v>
      </c>
      <c r="M1466" s="4">
        <v>90</v>
      </c>
      <c r="N1466" s="4"/>
      <c r="O1466" s="4">
        <v>24150</v>
      </c>
      <c r="P1466" s="4">
        <v>70</v>
      </c>
      <c r="Q1466" s="4">
        <v>168</v>
      </c>
      <c r="R1466" s="4">
        <v>444</v>
      </c>
      <c r="S1466" s="4"/>
      <c r="T1466" s="4"/>
      <c r="U1466" s="4">
        <v>2</v>
      </c>
      <c r="V1466" s="4"/>
    </row>
    <row r="1467" spans="1:23" ht="16.5" customHeight="1" x14ac:dyDescent="0.25">
      <c r="A1467" s="3" t="s">
        <v>2001</v>
      </c>
      <c r="B1467" s="13" t="s">
        <v>1012</v>
      </c>
      <c r="C1467" s="13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>
        <v>38400</v>
      </c>
      <c r="Q1467" s="4">
        <v>38000</v>
      </c>
      <c r="R1467" s="4">
        <v>3000</v>
      </c>
      <c r="S1467" s="4">
        <v>23</v>
      </c>
      <c r="T1467" s="4"/>
      <c r="U1467" s="4"/>
      <c r="V1467" s="4"/>
    </row>
    <row r="1468" spans="1:23" ht="16.5" customHeight="1" x14ac:dyDescent="0.25">
      <c r="A1468" s="17" t="s">
        <v>970</v>
      </c>
      <c r="B1468" s="17" t="s">
        <v>970</v>
      </c>
      <c r="C1468" s="17"/>
      <c r="D1468" s="19">
        <f t="shared" ref="D1468:V1468" si="36">SUM(D1457:D1467)</f>
        <v>72710</v>
      </c>
      <c r="E1468" s="19">
        <f t="shared" si="36"/>
        <v>57900</v>
      </c>
      <c r="F1468" s="19">
        <f t="shared" si="36"/>
        <v>58104</v>
      </c>
      <c r="G1468" s="19">
        <f t="shared" si="36"/>
        <v>83586</v>
      </c>
      <c r="H1468" s="19">
        <f t="shared" si="36"/>
        <v>55295</v>
      </c>
      <c r="I1468" s="19">
        <f t="shared" si="36"/>
        <v>116654</v>
      </c>
      <c r="J1468" s="19">
        <f t="shared" si="36"/>
        <v>17302</v>
      </c>
      <c r="K1468" s="19">
        <f t="shared" si="36"/>
        <v>21531</v>
      </c>
      <c r="L1468" s="19">
        <f t="shared" si="36"/>
        <v>17896</v>
      </c>
      <c r="M1468" s="19">
        <f t="shared" si="36"/>
        <v>12440</v>
      </c>
      <c r="N1468" s="19">
        <f t="shared" si="36"/>
        <v>23149</v>
      </c>
      <c r="O1468" s="19">
        <f t="shared" si="36"/>
        <v>427970</v>
      </c>
      <c r="P1468" s="19">
        <f t="shared" si="36"/>
        <v>54543</v>
      </c>
      <c r="Q1468" s="19">
        <f t="shared" si="36"/>
        <v>47568</v>
      </c>
      <c r="R1468" s="19">
        <f t="shared" si="36"/>
        <v>62523</v>
      </c>
      <c r="S1468" s="19">
        <f t="shared" si="36"/>
        <v>57575</v>
      </c>
      <c r="T1468" s="19">
        <f t="shared" si="36"/>
        <v>16640</v>
      </c>
      <c r="U1468" s="19">
        <f t="shared" si="36"/>
        <v>42396</v>
      </c>
      <c r="V1468" s="19">
        <f t="shared" si="36"/>
        <v>48858</v>
      </c>
      <c r="W1468" s="15" t="s">
        <v>939</v>
      </c>
    </row>
    <row r="1469" spans="1:23" ht="16.5" customHeight="1" x14ac:dyDescent="0.25">
      <c r="A1469" s="3" t="s">
        <v>578</v>
      </c>
      <c r="B1469" s="12" t="s">
        <v>1415</v>
      </c>
      <c r="C1469" s="12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>
        <v>11120</v>
      </c>
      <c r="U1469" s="33"/>
      <c r="V1469" s="33"/>
      <c r="W1469" s="34"/>
    </row>
    <row r="1470" spans="1:23" ht="16.5" customHeight="1" x14ac:dyDescent="0.25">
      <c r="A1470" s="3" t="s">
        <v>578</v>
      </c>
      <c r="B1470" s="12" t="s">
        <v>1414</v>
      </c>
      <c r="C1470" s="12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>
        <v>100</v>
      </c>
      <c r="U1470" s="33"/>
      <c r="V1470" s="33">
        <v>200</v>
      </c>
      <c r="W1470" s="34"/>
    </row>
    <row r="1471" spans="1:23" s="10" customFormat="1" ht="16.5" customHeight="1" x14ac:dyDescent="0.25">
      <c r="A1471" s="3" t="s">
        <v>578</v>
      </c>
      <c r="B1471" s="12" t="s">
        <v>2304</v>
      </c>
      <c r="C1471" s="12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>
        <v>79</v>
      </c>
      <c r="W1471" s="34"/>
    </row>
    <row r="1472" spans="1:23" s="10" customFormat="1" ht="16.5" customHeight="1" x14ac:dyDescent="0.25">
      <c r="A1472" s="3" t="s">
        <v>578</v>
      </c>
      <c r="B1472" s="12" t="s">
        <v>1204</v>
      </c>
      <c r="C1472" s="12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>
        <v>1000</v>
      </c>
      <c r="S1472" s="33"/>
      <c r="T1472" s="33"/>
      <c r="U1472" s="33"/>
      <c r="V1472" s="33"/>
      <c r="W1472" s="34"/>
    </row>
    <row r="1473" spans="1:23" s="10" customFormat="1" ht="16.5" customHeight="1" x14ac:dyDescent="0.25">
      <c r="A1473" s="3" t="s">
        <v>578</v>
      </c>
      <c r="B1473" s="12" t="s">
        <v>1205</v>
      </c>
      <c r="C1473" s="12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>
        <v>30000</v>
      </c>
      <c r="S1473" s="33"/>
      <c r="T1473" s="33">
        <v>5000</v>
      </c>
      <c r="U1473" s="33"/>
      <c r="V1473" s="33"/>
      <c r="W1473" s="34"/>
    </row>
    <row r="1474" spans="1:23" s="10" customFormat="1" ht="16.5" customHeight="1" x14ac:dyDescent="0.25">
      <c r="A1474" s="3" t="s">
        <v>578</v>
      </c>
      <c r="B1474" s="12" t="s">
        <v>2305</v>
      </c>
      <c r="C1474" s="12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>
        <v>635</v>
      </c>
      <c r="W1474" s="34"/>
    </row>
    <row r="1475" spans="1:23" s="10" customFormat="1" ht="16.5" customHeight="1" x14ac:dyDescent="0.25">
      <c r="A1475" s="3" t="s">
        <v>578</v>
      </c>
      <c r="B1475" s="12" t="s">
        <v>1206</v>
      </c>
      <c r="C1475" s="12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>
        <v>10950</v>
      </c>
      <c r="S1475" s="33">
        <v>10100</v>
      </c>
      <c r="T1475" s="33">
        <v>100</v>
      </c>
      <c r="U1475" s="33">
        <v>10</v>
      </c>
      <c r="V1475" s="33">
        <v>6000</v>
      </c>
      <c r="W1475" s="34"/>
    </row>
    <row r="1476" spans="1:23" s="10" customFormat="1" ht="16.5" customHeight="1" x14ac:dyDescent="0.25">
      <c r="A1476" s="3" t="s">
        <v>578</v>
      </c>
      <c r="B1476" s="12" t="s">
        <v>1207</v>
      </c>
      <c r="C1476" s="12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>
        <v>188200</v>
      </c>
      <c r="S1476" s="33">
        <v>100200</v>
      </c>
      <c r="T1476" s="33">
        <v>1700</v>
      </c>
      <c r="U1476" s="33">
        <v>2210</v>
      </c>
      <c r="V1476" s="33">
        <v>7000</v>
      </c>
      <c r="W1476" s="34"/>
    </row>
    <row r="1477" spans="1:23" s="10" customFormat="1" ht="16.5" customHeight="1" x14ac:dyDescent="0.25">
      <c r="A1477" s="3" t="s">
        <v>578</v>
      </c>
      <c r="B1477" s="12" t="s">
        <v>2303</v>
      </c>
      <c r="C1477" s="12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>
        <v>300</v>
      </c>
      <c r="W1477" s="34"/>
    </row>
    <row r="1478" spans="1:23" s="10" customFormat="1" ht="16.5" customHeight="1" x14ac:dyDescent="0.25">
      <c r="A1478" s="3" t="s">
        <v>578</v>
      </c>
      <c r="B1478" s="12" t="s">
        <v>2306</v>
      </c>
      <c r="C1478" s="12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>
        <v>575</v>
      </c>
      <c r="W1478" s="34"/>
    </row>
    <row r="1479" spans="1:23" s="10" customFormat="1" ht="16.5" customHeight="1" x14ac:dyDescent="0.25">
      <c r="A1479" s="3" t="s">
        <v>578</v>
      </c>
      <c r="B1479" s="12" t="s">
        <v>1416</v>
      </c>
      <c r="C1479" s="12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>
        <v>1000</v>
      </c>
      <c r="U1479" s="33"/>
      <c r="V1479" s="33"/>
      <c r="W1479" s="34"/>
    </row>
    <row r="1480" spans="1:23" s="10" customFormat="1" ht="16.5" customHeight="1" x14ac:dyDescent="0.25">
      <c r="A1480" s="3" t="s">
        <v>578</v>
      </c>
      <c r="B1480" s="12" t="s">
        <v>1417</v>
      </c>
      <c r="C1480" s="12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>
        <v>8120</v>
      </c>
      <c r="U1480" s="33"/>
      <c r="V1480" s="33"/>
      <c r="W1480" s="34"/>
    </row>
    <row r="1481" spans="1:23" ht="16.5" customHeight="1" x14ac:dyDescent="0.25">
      <c r="A1481" s="3" t="s">
        <v>578</v>
      </c>
      <c r="B1481" s="12" t="s">
        <v>1208</v>
      </c>
      <c r="C1481" s="12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>
        <v>1000</v>
      </c>
      <c r="S1481" s="33"/>
      <c r="T1481" s="33"/>
      <c r="U1481" s="33"/>
      <c r="V1481" s="33"/>
    </row>
    <row r="1482" spans="1:23" s="10" customFormat="1" ht="16.5" customHeight="1" x14ac:dyDescent="0.25">
      <c r="A1482" s="3" t="s">
        <v>578</v>
      </c>
      <c r="B1482" s="13" t="s">
        <v>389</v>
      </c>
      <c r="C1482" s="13"/>
      <c r="D1482" s="4"/>
      <c r="E1482" s="4"/>
      <c r="F1482" s="4"/>
      <c r="G1482" s="4"/>
      <c r="H1482" s="4"/>
      <c r="I1482" s="4"/>
      <c r="J1482" s="4"/>
      <c r="K1482" s="4">
        <v>7000</v>
      </c>
      <c r="L1482" s="4">
        <v>4060</v>
      </c>
      <c r="M1482" s="4">
        <v>6886</v>
      </c>
      <c r="N1482" s="4">
        <v>10000</v>
      </c>
      <c r="O1482" s="4">
        <v>125000</v>
      </c>
      <c r="P1482" s="4">
        <v>50</v>
      </c>
      <c r="Q1482" s="4">
        <v>0</v>
      </c>
      <c r="R1482" s="4"/>
      <c r="S1482" s="4"/>
      <c r="T1482" s="4"/>
      <c r="U1482" s="4"/>
      <c r="V1482" s="4"/>
      <c r="W1482" s="34"/>
    </row>
    <row r="1483" spans="1:23" ht="16.5" customHeight="1" x14ac:dyDescent="0.25">
      <c r="A1483" s="3" t="s">
        <v>578</v>
      </c>
      <c r="B1483" s="13" t="s">
        <v>577</v>
      </c>
      <c r="C1483" s="13"/>
      <c r="D1483" s="4"/>
      <c r="E1483" s="4">
        <v>2000</v>
      </c>
      <c r="F1483" s="4"/>
      <c r="G1483" s="4">
        <v>2000</v>
      </c>
      <c r="H1483" s="4"/>
      <c r="I1483" s="4">
        <v>30000</v>
      </c>
      <c r="J1483" s="4"/>
      <c r="K1483" s="4"/>
      <c r="L1483" s="4"/>
      <c r="M1483" s="4">
        <v>20</v>
      </c>
      <c r="N1483" s="4">
        <v>2950</v>
      </c>
      <c r="O1483" s="4"/>
      <c r="P1483" s="4">
        <v>300</v>
      </c>
      <c r="Q1483" s="4">
        <v>250</v>
      </c>
      <c r="R1483" s="4">
        <v>80200</v>
      </c>
      <c r="S1483" s="4">
        <v>121200</v>
      </c>
      <c r="T1483" s="4">
        <v>31500</v>
      </c>
      <c r="U1483" s="4">
        <v>7000</v>
      </c>
      <c r="V1483" s="4"/>
    </row>
    <row r="1484" spans="1:23" ht="16.5" customHeight="1" x14ac:dyDescent="0.25">
      <c r="A1484" s="3" t="s">
        <v>578</v>
      </c>
      <c r="B1484" s="13" t="s">
        <v>10</v>
      </c>
      <c r="C1484" s="13"/>
      <c r="D1484" s="4"/>
      <c r="E1484" s="4"/>
      <c r="F1484" s="4"/>
      <c r="G1484" s="4">
        <v>40000</v>
      </c>
      <c r="H1484" s="4"/>
      <c r="I1484" s="4"/>
      <c r="J1484" s="4"/>
      <c r="K1484" s="4"/>
      <c r="L1484" s="4">
        <v>200</v>
      </c>
      <c r="M1484" s="4">
        <v>1000</v>
      </c>
      <c r="N1484" s="4">
        <v>7020</v>
      </c>
      <c r="O1484" s="4"/>
      <c r="P1484" s="4">
        <v>800</v>
      </c>
      <c r="Q1484" s="4">
        <v>550</v>
      </c>
      <c r="R1484" s="4"/>
      <c r="S1484" s="4">
        <v>15</v>
      </c>
      <c r="T1484" s="4"/>
      <c r="U1484" s="4">
        <v>300</v>
      </c>
      <c r="V1484" s="4">
        <v>1500</v>
      </c>
    </row>
    <row r="1485" spans="1:23" ht="16.5" customHeight="1" x14ac:dyDescent="0.25">
      <c r="A1485" s="3" t="s">
        <v>578</v>
      </c>
      <c r="B1485" s="12" t="s">
        <v>2307</v>
      </c>
      <c r="C1485" s="12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>
        <v>375</v>
      </c>
    </row>
    <row r="1486" spans="1:23" ht="16.5" customHeight="1" x14ac:dyDescent="0.25">
      <c r="A1486" s="17" t="s">
        <v>971</v>
      </c>
      <c r="B1486" s="17" t="s">
        <v>971</v>
      </c>
      <c r="C1486" s="17"/>
      <c r="D1486" s="19">
        <f t="shared" ref="D1486:V1486" si="37">SUM(D1469:D1485)</f>
        <v>0</v>
      </c>
      <c r="E1486" s="19">
        <f t="shared" si="37"/>
        <v>2000</v>
      </c>
      <c r="F1486" s="19">
        <f t="shared" si="37"/>
        <v>0</v>
      </c>
      <c r="G1486" s="19">
        <f t="shared" si="37"/>
        <v>42000</v>
      </c>
      <c r="H1486" s="19">
        <f t="shared" si="37"/>
        <v>0</v>
      </c>
      <c r="I1486" s="19">
        <f t="shared" si="37"/>
        <v>30000</v>
      </c>
      <c r="J1486" s="19">
        <f t="shared" si="37"/>
        <v>0</v>
      </c>
      <c r="K1486" s="19">
        <f t="shared" si="37"/>
        <v>7000</v>
      </c>
      <c r="L1486" s="19">
        <f t="shared" si="37"/>
        <v>4260</v>
      </c>
      <c r="M1486" s="19">
        <f t="shared" si="37"/>
        <v>7906</v>
      </c>
      <c r="N1486" s="19">
        <f t="shared" si="37"/>
        <v>19970</v>
      </c>
      <c r="O1486" s="19">
        <f t="shared" si="37"/>
        <v>125000</v>
      </c>
      <c r="P1486" s="19">
        <f t="shared" si="37"/>
        <v>1150</v>
      </c>
      <c r="Q1486" s="19">
        <f t="shared" si="37"/>
        <v>800</v>
      </c>
      <c r="R1486" s="19">
        <f t="shared" si="37"/>
        <v>311350</v>
      </c>
      <c r="S1486" s="19">
        <f t="shared" si="37"/>
        <v>231515</v>
      </c>
      <c r="T1486" s="19">
        <f t="shared" si="37"/>
        <v>58640</v>
      </c>
      <c r="U1486" s="19">
        <f t="shared" si="37"/>
        <v>9520</v>
      </c>
      <c r="V1486" s="19">
        <f t="shared" si="37"/>
        <v>16664</v>
      </c>
      <c r="W1486" s="15" t="s">
        <v>939</v>
      </c>
    </row>
    <row r="1487" spans="1:23" s="10" customFormat="1" ht="16.5" customHeight="1" x14ac:dyDescent="0.25">
      <c r="A1487" s="12" t="s">
        <v>579</v>
      </c>
      <c r="B1487" s="12" t="s">
        <v>180</v>
      </c>
      <c r="C1487" s="12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>
        <v>5460</v>
      </c>
      <c r="S1487" s="33">
        <v>1125</v>
      </c>
      <c r="T1487" s="33">
        <v>1005</v>
      </c>
      <c r="U1487" s="33">
        <v>2325</v>
      </c>
      <c r="V1487" s="33"/>
      <c r="W1487" s="34"/>
    </row>
    <row r="1488" spans="1:23" ht="16.5" customHeight="1" x14ac:dyDescent="0.25">
      <c r="A1488" s="3" t="s">
        <v>579</v>
      </c>
      <c r="B1488" s="13" t="s">
        <v>571</v>
      </c>
      <c r="C1488" s="13"/>
      <c r="D1488" s="4"/>
      <c r="E1488" s="4"/>
      <c r="F1488" s="4"/>
      <c r="G1488" s="4"/>
      <c r="H1488" s="4"/>
      <c r="I1488" s="4"/>
      <c r="J1488" s="4"/>
      <c r="K1488" s="4">
        <v>50100</v>
      </c>
      <c r="L1488" s="4">
        <v>50300</v>
      </c>
      <c r="M1488" s="4">
        <v>23881</v>
      </c>
      <c r="N1488" s="4">
        <v>12855</v>
      </c>
      <c r="O1488" s="4">
        <v>4670</v>
      </c>
      <c r="P1488" s="4">
        <v>1300</v>
      </c>
      <c r="Q1488" s="4">
        <v>0</v>
      </c>
      <c r="R1488" s="4">
        <v>350</v>
      </c>
      <c r="S1488" s="4">
        <v>15</v>
      </c>
      <c r="T1488" s="4">
        <v>3300</v>
      </c>
      <c r="U1488" s="4"/>
      <c r="V1488" s="4">
        <v>4050</v>
      </c>
    </row>
    <row r="1489" spans="1:23" ht="16.5" customHeight="1" x14ac:dyDescent="0.25">
      <c r="A1489" s="3" t="s">
        <v>579</v>
      </c>
      <c r="B1489" s="14" t="s">
        <v>1796</v>
      </c>
      <c r="C1489" s="1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>
        <v>20000</v>
      </c>
      <c r="P1489" s="4">
        <v>15000</v>
      </c>
      <c r="Q1489" s="4">
        <v>0</v>
      </c>
      <c r="R1489" s="4"/>
      <c r="S1489" s="4"/>
      <c r="T1489" s="4">
        <v>15015</v>
      </c>
      <c r="U1489" s="4">
        <v>2200</v>
      </c>
      <c r="V1489" s="4"/>
    </row>
    <row r="1490" spans="1:23" ht="16.5" customHeight="1" x14ac:dyDescent="0.25">
      <c r="A1490" s="3" t="s">
        <v>579</v>
      </c>
      <c r="B1490" s="14" t="s">
        <v>1797</v>
      </c>
      <c r="C1490" s="1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>
        <v>22000</v>
      </c>
      <c r="P1490" s="4">
        <v>6000</v>
      </c>
      <c r="Q1490" s="4">
        <v>0</v>
      </c>
      <c r="R1490" s="4"/>
      <c r="S1490" s="4"/>
      <c r="T1490" s="4">
        <v>15100</v>
      </c>
      <c r="U1490" s="4"/>
      <c r="V1490" s="4">
        <v>300</v>
      </c>
    </row>
    <row r="1491" spans="1:23" ht="16.5" customHeight="1" x14ac:dyDescent="0.25">
      <c r="A1491" s="17" t="s">
        <v>972</v>
      </c>
      <c r="B1491" s="17" t="s">
        <v>972</v>
      </c>
      <c r="C1491" s="17"/>
      <c r="D1491" s="19">
        <f t="shared" ref="D1491:V1491" si="38">SUM(D1487:D1490)</f>
        <v>0</v>
      </c>
      <c r="E1491" s="19">
        <f t="shared" si="38"/>
        <v>0</v>
      </c>
      <c r="F1491" s="19">
        <f t="shared" si="38"/>
        <v>0</v>
      </c>
      <c r="G1491" s="19">
        <f t="shared" si="38"/>
        <v>0</v>
      </c>
      <c r="H1491" s="19">
        <f t="shared" si="38"/>
        <v>0</v>
      </c>
      <c r="I1491" s="19">
        <f t="shared" si="38"/>
        <v>0</v>
      </c>
      <c r="J1491" s="19">
        <f t="shared" si="38"/>
        <v>0</v>
      </c>
      <c r="K1491" s="19">
        <f t="shared" si="38"/>
        <v>50100</v>
      </c>
      <c r="L1491" s="19">
        <f t="shared" si="38"/>
        <v>50300</v>
      </c>
      <c r="M1491" s="19">
        <f t="shared" si="38"/>
        <v>23881</v>
      </c>
      <c r="N1491" s="19">
        <f t="shared" si="38"/>
        <v>12855</v>
      </c>
      <c r="O1491" s="19">
        <f t="shared" si="38"/>
        <v>46670</v>
      </c>
      <c r="P1491" s="19">
        <f t="shared" si="38"/>
        <v>22300</v>
      </c>
      <c r="Q1491" s="19">
        <f t="shared" si="38"/>
        <v>0</v>
      </c>
      <c r="R1491" s="19">
        <f t="shared" si="38"/>
        <v>5810</v>
      </c>
      <c r="S1491" s="19">
        <f t="shared" si="38"/>
        <v>1140</v>
      </c>
      <c r="T1491" s="19">
        <f t="shared" si="38"/>
        <v>34420</v>
      </c>
      <c r="U1491" s="19">
        <f t="shared" si="38"/>
        <v>4525</v>
      </c>
      <c r="V1491" s="19">
        <f t="shared" si="38"/>
        <v>4350</v>
      </c>
      <c r="W1491" s="15" t="s">
        <v>939</v>
      </c>
    </row>
    <row r="1492" spans="1:23" s="45" customFormat="1" ht="16.5" customHeight="1" x14ac:dyDescent="0.25">
      <c r="A1492" s="3" t="s">
        <v>580</v>
      </c>
      <c r="B1492" s="13" t="s">
        <v>604</v>
      </c>
      <c r="C1492" s="13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>
        <v>100</v>
      </c>
      <c r="P1492" s="4"/>
      <c r="Q1492" s="4">
        <v>0</v>
      </c>
      <c r="R1492" s="4"/>
      <c r="S1492" s="4"/>
      <c r="T1492" s="4"/>
      <c r="U1492" s="4"/>
      <c r="V1492" s="4"/>
    </row>
    <row r="1493" spans="1:23" s="45" customFormat="1" ht="16.5" customHeight="1" x14ac:dyDescent="0.25">
      <c r="A1493" s="3" t="s">
        <v>580</v>
      </c>
      <c r="B1493" s="13" t="s">
        <v>581</v>
      </c>
      <c r="C1493" s="13"/>
      <c r="D1493" s="4">
        <v>100</v>
      </c>
      <c r="E1493" s="4"/>
      <c r="F1493" s="4"/>
      <c r="G1493" s="4"/>
      <c r="H1493" s="4"/>
      <c r="I1493" s="4"/>
      <c r="J1493" s="4"/>
      <c r="K1493" s="4"/>
      <c r="L1493" s="4"/>
      <c r="M1493" s="4">
        <v>30</v>
      </c>
      <c r="N1493" s="4"/>
      <c r="O1493" s="4"/>
      <c r="P1493" s="4"/>
      <c r="Q1493" s="4">
        <v>0</v>
      </c>
      <c r="R1493" s="4"/>
      <c r="S1493" s="4"/>
      <c r="T1493" s="4"/>
      <c r="U1493" s="4">
        <v>120</v>
      </c>
      <c r="V1493" s="4">
        <v>120</v>
      </c>
    </row>
    <row r="1494" spans="1:23" ht="16.5" customHeight="1" x14ac:dyDescent="0.25">
      <c r="A1494" s="3" t="s">
        <v>580</v>
      </c>
      <c r="B1494" s="13" t="s">
        <v>582</v>
      </c>
      <c r="C1494" s="13"/>
      <c r="D1494" s="4"/>
      <c r="E1494" s="4"/>
      <c r="F1494" s="4"/>
      <c r="G1494" s="4"/>
      <c r="H1494" s="4"/>
      <c r="I1494" s="4"/>
      <c r="J1494" s="4"/>
      <c r="K1494" s="4"/>
      <c r="L1494" s="4"/>
      <c r="M1494" s="4">
        <v>40</v>
      </c>
      <c r="N1494" s="4"/>
      <c r="O1494" s="4"/>
      <c r="P1494" s="4"/>
      <c r="Q1494" s="4">
        <v>0</v>
      </c>
      <c r="R1494" s="4"/>
      <c r="S1494" s="4"/>
      <c r="T1494" s="4"/>
      <c r="U1494" s="4"/>
      <c r="V1494" s="4"/>
    </row>
    <row r="1495" spans="1:23" s="10" customFormat="1" ht="16.5" customHeight="1" x14ac:dyDescent="0.25">
      <c r="A1495" s="12" t="s">
        <v>580</v>
      </c>
      <c r="B1495" s="14" t="s">
        <v>583</v>
      </c>
      <c r="C1495" s="14"/>
      <c r="D1495" s="20">
        <v>26588</v>
      </c>
      <c r="E1495" s="20">
        <v>6040</v>
      </c>
      <c r="F1495" s="20">
        <v>6400</v>
      </c>
      <c r="G1495" s="20">
        <v>1751</v>
      </c>
      <c r="H1495" s="20">
        <v>4077</v>
      </c>
      <c r="I1495" s="20">
        <v>1714</v>
      </c>
      <c r="J1495" s="20">
        <v>3000</v>
      </c>
      <c r="K1495" s="20">
        <v>2770</v>
      </c>
      <c r="L1495" s="20">
        <v>1148</v>
      </c>
      <c r="M1495" s="20">
        <v>469</v>
      </c>
      <c r="N1495" s="20">
        <v>509</v>
      </c>
      <c r="O1495" s="20">
        <v>11554</v>
      </c>
      <c r="P1495" s="20">
        <v>500</v>
      </c>
      <c r="Q1495" s="20">
        <v>0</v>
      </c>
      <c r="R1495" s="20">
        <v>200</v>
      </c>
      <c r="S1495" s="20"/>
      <c r="T1495" s="20">
        <v>200</v>
      </c>
      <c r="U1495" s="20">
        <v>350</v>
      </c>
      <c r="V1495" s="20">
        <v>1180</v>
      </c>
    </row>
    <row r="1496" spans="1:23" ht="16.5" customHeight="1" x14ac:dyDescent="0.25">
      <c r="A1496" s="3" t="s">
        <v>580</v>
      </c>
      <c r="B1496" s="14" t="s">
        <v>584</v>
      </c>
      <c r="C1496" s="14"/>
      <c r="D1496" s="4"/>
      <c r="E1496" s="4"/>
      <c r="F1496" s="4"/>
      <c r="G1496" s="4"/>
      <c r="H1496" s="4"/>
      <c r="I1496" s="4"/>
      <c r="J1496" s="4"/>
      <c r="K1496" s="4">
        <v>6386</v>
      </c>
      <c r="L1496" s="4"/>
      <c r="M1496" s="4">
        <v>450</v>
      </c>
      <c r="N1496" s="4">
        <v>236</v>
      </c>
      <c r="O1496" s="4"/>
      <c r="P1496" s="4"/>
      <c r="Q1496" s="4">
        <v>0</v>
      </c>
      <c r="R1496" s="4"/>
      <c r="S1496" s="4"/>
      <c r="T1496" s="4"/>
      <c r="U1496" s="4"/>
      <c r="V1496" s="4"/>
    </row>
    <row r="1497" spans="1:23" ht="16.5" customHeight="1" x14ac:dyDescent="0.25">
      <c r="A1497" s="3" t="s">
        <v>580</v>
      </c>
      <c r="B1497" s="14" t="s">
        <v>1798</v>
      </c>
      <c r="C1497" s="14"/>
      <c r="D1497" s="4"/>
      <c r="E1497" s="4"/>
      <c r="F1497" s="4"/>
      <c r="G1497" s="4"/>
      <c r="H1497" s="4"/>
      <c r="I1497" s="4"/>
      <c r="J1497" s="4"/>
      <c r="K1497" s="4"/>
      <c r="L1497" s="4"/>
      <c r="M1497" s="4">
        <v>6330</v>
      </c>
      <c r="N1497" s="4">
        <v>6342</v>
      </c>
      <c r="O1497" s="4"/>
      <c r="P1497" s="4"/>
      <c r="Q1497" s="4">
        <v>0</v>
      </c>
      <c r="R1497" s="4"/>
      <c r="S1497" s="4"/>
      <c r="T1497" s="4"/>
      <c r="U1497" s="4"/>
      <c r="V1497" s="4"/>
    </row>
    <row r="1498" spans="1:23" ht="16.5" customHeight="1" x14ac:dyDescent="0.25">
      <c r="A1498" s="3" t="s">
        <v>580</v>
      </c>
      <c r="B1498" s="14" t="s">
        <v>585</v>
      </c>
      <c r="C1498" s="14"/>
      <c r="D1498" s="4"/>
      <c r="E1498" s="4"/>
      <c r="F1498" s="4">
        <v>6339</v>
      </c>
      <c r="G1498" s="4">
        <v>2234</v>
      </c>
      <c r="H1498" s="4">
        <v>3178</v>
      </c>
      <c r="I1498" s="4">
        <f>1600+360</f>
        <v>1960</v>
      </c>
      <c r="J1498" s="4"/>
      <c r="K1498" s="4">
        <v>80</v>
      </c>
      <c r="L1498" s="4">
        <v>1500</v>
      </c>
      <c r="M1498" s="4">
        <v>14100</v>
      </c>
      <c r="N1498" s="4">
        <v>49865</v>
      </c>
      <c r="O1498" s="4">
        <v>6000</v>
      </c>
      <c r="P1498" s="4"/>
      <c r="Q1498" s="4">
        <v>16716</v>
      </c>
      <c r="R1498" s="4">
        <v>34867</v>
      </c>
      <c r="S1498" s="4">
        <v>28457</v>
      </c>
      <c r="T1498" s="4">
        <v>69731</v>
      </c>
      <c r="U1498" s="4">
        <v>137648</v>
      </c>
      <c r="V1498" s="4">
        <v>191323</v>
      </c>
    </row>
    <row r="1499" spans="1:23" ht="16.5" customHeight="1" x14ac:dyDescent="0.25">
      <c r="A1499" s="3" t="s">
        <v>580</v>
      </c>
      <c r="B1499" s="14" t="s">
        <v>1627</v>
      </c>
      <c r="C1499" s="1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>
        <v>9</v>
      </c>
      <c r="V1499" s="4">
        <v>9</v>
      </c>
    </row>
    <row r="1500" spans="1:23" ht="16.5" customHeight="1" x14ac:dyDescent="0.25">
      <c r="A1500" s="3" t="s">
        <v>580</v>
      </c>
      <c r="B1500" s="14" t="s">
        <v>1628</v>
      </c>
      <c r="C1500" s="1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>
        <v>200</v>
      </c>
      <c r="V1500" s="4">
        <v>180</v>
      </c>
    </row>
    <row r="1501" spans="1:23" ht="16.5" customHeight="1" x14ac:dyDescent="0.25">
      <c r="A1501" s="3" t="s">
        <v>580</v>
      </c>
      <c r="B1501" s="14" t="s">
        <v>586</v>
      </c>
      <c r="C1501" s="14"/>
      <c r="D1501" s="4">
        <v>13809</v>
      </c>
      <c r="E1501" s="4">
        <v>7880</v>
      </c>
      <c r="F1501" s="4">
        <v>2500</v>
      </c>
      <c r="G1501" s="4">
        <v>2542</v>
      </c>
      <c r="H1501" s="4">
        <v>12166</v>
      </c>
      <c r="I1501" s="4">
        <v>177031</v>
      </c>
      <c r="J1501" s="4">
        <v>2580</v>
      </c>
      <c r="K1501" s="4">
        <v>204473</v>
      </c>
      <c r="L1501" s="4">
        <v>306329</v>
      </c>
      <c r="M1501" s="4">
        <v>193337</v>
      </c>
      <c r="N1501" s="4">
        <v>323206</v>
      </c>
      <c r="O1501" s="4">
        <v>117389</v>
      </c>
      <c r="P1501" s="4">
        <v>144770</v>
      </c>
      <c r="Q1501" s="4">
        <v>0</v>
      </c>
      <c r="R1501" s="4">
        <v>204632</v>
      </c>
      <c r="S1501" s="4">
        <v>158212</v>
      </c>
      <c r="T1501" s="4">
        <v>220597</v>
      </c>
      <c r="U1501" s="4">
        <v>209008</v>
      </c>
      <c r="V1501" s="4">
        <v>243329</v>
      </c>
    </row>
    <row r="1502" spans="1:23" ht="16.5" customHeight="1" x14ac:dyDescent="0.25">
      <c r="A1502" s="3" t="s">
        <v>580</v>
      </c>
      <c r="B1502" s="14" t="s">
        <v>1629</v>
      </c>
      <c r="C1502" s="1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>
        <v>59</v>
      </c>
      <c r="V1502" s="4">
        <v>59</v>
      </c>
    </row>
    <row r="1503" spans="1:23" ht="16.5" customHeight="1" x14ac:dyDescent="0.25">
      <c r="A1503" s="3" t="s">
        <v>580</v>
      </c>
      <c r="B1503" s="14" t="s">
        <v>587</v>
      </c>
      <c r="C1503" s="14"/>
      <c r="D1503" s="4">
        <v>1825</v>
      </c>
      <c r="E1503" s="4">
        <v>200</v>
      </c>
      <c r="F1503" s="4">
        <v>50</v>
      </c>
      <c r="G1503" s="4">
        <v>50</v>
      </c>
      <c r="H1503" s="4">
        <v>44</v>
      </c>
      <c r="I1503" s="4">
        <v>87</v>
      </c>
      <c r="J1503" s="4"/>
      <c r="K1503" s="4">
        <v>30</v>
      </c>
      <c r="L1503" s="4">
        <v>70</v>
      </c>
      <c r="M1503" s="4">
        <v>60</v>
      </c>
      <c r="N1503" s="4">
        <v>547</v>
      </c>
      <c r="O1503" s="4"/>
      <c r="P1503" s="4"/>
      <c r="Q1503" s="4">
        <v>0</v>
      </c>
      <c r="R1503" s="4">
        <v>80</v>
      </c>
      <c r="S1503" s="4">
        <v>500</v>
      </c>
      <c r="T1503" s="4"/>
      <c r="U1503" s="4"/>
      <c r="V1503" s="4"/>
    </row>
    <row r="1504" spans="1:23" ht="16.5" customHeight="1" x14ac:dyDescent="0.25">
      <c r="A1504" s="3" t="s">
        <v>580</v>
      </c>
      <c r="B1504" s="14" t="s">
        <v>1630</v>
      </c>
      <c r="C1504" s="1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>
        <v>6622</v>
      </c>
      <c r="V1504" s="4">
        <v>6622</v>
      </c>
    </row>
    <row r="1505" spans="1:22" ht="16.5" customHeight="1" x14ac:dyDescent="0.25">
      <c r="A1505" s="3" t="s">
        <v>580</v>
      </c>
      <c r="B1505" s="14" t="s">
        <v>2308</v>
      </c>
      <c r="C1505" s="1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>
        <v>7</v>
      </c>
    </row>
    <row r="1506" spans="1:22" ht="16.5" customHeight="1" x14ac:dyDescent="0.25">
      <c r="A1506" s="3" t="s">
        <v>580</v>
      </c>
      <c r="B1506" s="14" t="s">
        <v>588</v>
      </c>
      <c r="C1506" s="14"/>
      <c r="D1506" s="4">
        <v>754</v>
      </c>
      <c r="E1506" s="4">
        <v>720</v>
      </c>
      <c r="F1506" s="4">
        <v>1134</v>
      </c>
      <c r="G1506" s="4">
        <v>1490</v>
      </c>
      <c r="H1506" s="4">
        <v>342</v>
      </c>
      <c r="I1506" s="4">
        <v>9302</v>
      </c>
      <c r="J1506" s="4"/>
      <c r="K1506" s="4">
        <v>3132</v>
      </c>
      <c r="L1506" s="4"/>
      <c r="M1506" s="4">
        <v>26</v>
      </c>
      <c r="N1506" s="4">
        <v>5000</v>
      </c>
      <c r="O1506" s="4"/>
      <c r="P1506" s="4"/>
      <c r="Q1506" s="4">
        <v>600</v>
      </c>
      <c r="R1506" s="4">
        <v>250</v>
      </c>
      <c r="S1506" s="4">
        <v>450</v>
      </c>
      <c r="T1506" s="4">
        <v>10095</v>
      </c>
      <c r="U1506" s="4">
        <v>1017</v>
      </c>
      <c r="V1506" s="4">
        <v>1017</v>
      </c>
    </row>
    <row r="1507" spans="1:22" ht="16.5" customHeight="1" x14ac:dyDescent="0.25">
      <c r="A1507" s="3" t="s">
        <v>580</v>
      </c>
      <c r="B1507" s="14" t="s">
        <v>1631</v>
      </c>
      <c r="C1507" s="1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>
        <v>1591</v>
      </c>
      <c r="V1507" s="4">
        <v>1591</v>
      </c>
    </row>
    <row r="1508" spans="1:22" ht="16.5" customHeight="1" x14ac:dyDescent="0.25">
      <c r="A1508" s="12" t="s">
        <v>580</v>
      </c>
      <c r="B1508" s="14" t="s">
        <v>605</v>
      </c>
      <c r="C1508" s="14"/>
      <c r="D1508" s="20">
        <v>87462</v>
      </c>
      <c r="E1508" s="20">
        <v>108120</v>
      </c>
      <c r="F1508" s="20">
        <v>90550</v>
      </c>
      <c r="G1508" s="20">
        <v>74811</v>
      </c>
      <c r="H1508" s="20">
        <v>158805</v>
      </c>
      <c r="I1508" s="20">
        <v>139168</v>
      </c>
      <c r="J1508" s="20">
        <v>7000</v>
      </c>
      <c r="K1508" s="20">
        <v>55786</v>
      </c>
      <c r="L1508" s="20">
        <v>142031</v>
      </c>
      <c r="M1508" s="20">
        <v>109690</v>
      </c>
      <c r="N1508" s="20">
        <v>94164</v>
      </c>
      <c r="O1508" s="20">
        <v>12269</v>
      </c>
      <c r="P1508" s="20">
        <v>14448</v>
      </c>
      <c r="Q1508" s="20">
        <v>33209</v>
      </c>
      <c r="R1508" s="20">
        <v>35485</v>
      </c>
      <c r="S1508" s="20">
        <v>38842</v>
      </c>
      <c r="T1508" s="20">
        <v>40305</v>
      </c>
      <c r="U1508" s="20">
        <v>60084</v>
      </c>
      <c r="V1508" s="20">
        <v>60434</v>
      </c>
    </row>
    <row r="1509" spans="1:22" ht="16.5" customHeight="1" x14ac:dyDescent="0.25">
      <c r="A1509" s="3" t="s">
        <v>580</v>
      </c>
      <c r="B1509" s="13" t="s">
        <v>589</v>
      </c>
      <c r="C1509" s="13"/>
      <c r="D1509" s="4">
        <v>14346</v>
      </c>
      <c r="E1509" s="4">
        <v>6310</v>
      </c>
      <c r="F1509" s="4">
        <v>3931</v>
      </c>
      <c r="G1509" s="4">
        <v>4408</v>
      </c>
      <c r="H1509" s="4">
        <v>3133</v>
      </c>
      <c r="I1509" s="4">
        <f>2350+525</f>
        <v>2875</v>
      </c>
      <c r="J1509" s="4">
        <v>14</v>
      </c>
      <c r="K1509" s="4">
        <v>4700</v>
      </c>
      <c r="L1509" s="4">
        <v>3032</v>
      </c>
      <c r="M1509" s="4"/>
      <c r="N1509" s="4">
        <v>3300</v>
      </c>
      <c r="O1509" s="4"/>
      <c r="P1509" s="4">
        <v>1200</v>
      </c>
      <c r="Q1509" s="4">
        <v>0</v>
      </c>
      <c r="R1509" s="4">
        <v>305</v>
      </c>
      <c r="S1509" s="4">
        <v>770</v>
      </c>
      <c r="T1509" s="4">
        <v>16994</v>
      </c>
      <c r="U1509" s="4">
        <v>1256</v>
      </c>
      <c r="V1509" s="4">
        <v>1056</v>
      </c>
    </row>
    <row r="1510" spans="1:22" ht="16.5" customHeight="1" x14ac:dyDescent="0.25">
      <c r="A1510" s="3" t="s">
        <v>580</v>
      </c>
      <c r="B1510" s="13" t="s">
        <v>590</v>
      </c>
      <c r="C1510" s="13"/>
      <c r="D1510" s="4">
        <v>9420</v>
      </c>
      <c r="E1510" s="4">
        <v>3000</v>
      </c>
      <c r="F1510" s="4">
        <v>8500</v>
      </c>
      <c r="G1510" s="4"/>
      <c r="H1510" s="4">
        <v>1500</v>
      </c>
      <c r="I1510" s="4"/>
      <c r="J1510" s="4"/>
      <c r="K1510" s="4"/>
      <c r="L1510" s="4">
        <v>50</v>
      </c>
      <c r="M1510" s="4"/>
      <c r="N1510" s="4"/>
      <c r="O1510" s="4"/>
      <c r="P1510" s="4"/>
      <c r="Q1510" s="4">
        <v>0</v>
      </c>
      <c r="R1510" s="4"/>
      <c r="S1510" s="4"/>
      <c r="T1510" s="4"/>
      <c r="U1510" s="4"/>
      <c r="V1510" s="4"/>
    </row>
    <row r="1511" spans="1:22" ht="16.5" customHeight="1" x14ac:dyDescent="0.25">
      <c r="A1511" s="3" t="s">
        <v>580</v>
      </c>
      <c r="B1511" s="13" t="s">
        <v>591</v>
      </c>
      <c r="C1511" s="13"/>
      <c r="D1511" s="4">
        <v>35330</v>
      </c>
      <c r="E1511" s="4">
        <v>32940</v>
      </c>
      <c r="F1511" s="4">
        <v>21550</v>
      </c>
      <c r="G1511" s="4">
        <v>17230</v>
      </c>
      <c r="H1511" s="4">
        <v>26689</v>
      </c>
      <c r="I1511" s="4">
        <v>30859</v>
      </c>
      <c r="J1511" s="4">
        <v>3090</v>
      </c>
      <c r="K1511" s="4">
        <v>10023</v>
      </c>
      <c r="L1511" s="4">
        <v>14951</v>
      </c>
      <c r="M1511" s="4">
        <v>9924</v>
      </c>
      <c r="N1511" s="4">
        <v>4042</v>
      </c>
      <c r="O1511" s="4">
        <v>6108</v>
      </c>
      <c r="P1511" s="4">
        <v>10432</v>
      </c>
      <c r="Q1511" s="4">
        <v>0</v>
      </c>
      <c r="R1511" s="4">
        <v>10462</v>
      </c>
      <c r="S1511" s="4">
        <v>6500</v>
      </c>
      <c r="T1511" s="4">
        <v>22236</v>
      </c>
      <c r="U1511" s="4">
        <v>15785</v>
      </c>
      <c r="V1511" s="4">
        <v>14110</v>
      </c>
    </row>
    <row r="1512" spans="1:22" ht="16.5" customHeight="1" x14ac:dyDescent="0.25">
      <c r="A1512" s="3" t="s">
        <v>580</v>
      </c>
      <c r="B1512" s="13" t="s">
        <v>592</v>
      </c>
      <c r="C1512" s="13"/>
      <c r="D1512" s="4">
        <v>4755</v>
      </c>
      <c r="E1512" s="4">
        <v>8590</v>
      </c>
      <c r="F1512" s="4">
        <v>11409</v>
      </c>
      <c r="G1512" s="4">
        <v>2500</v>
      </c>
      <c r="H1512" s="4">
        <v>48</v>
      </c>
      <c r="I1512" s="4">
        <v>1050</v>
      </c>
      <c r="J1512" s="4"/>
      <c r="K1512" s="4">
        <v>700</v>
      </c>
      <c r="L1512" s="4">
        <v>39630</v>
      </c>
      <c r="M1512" s="4">
        <v>3000</v>
      </c>
      <c r="N1512" s="4">
        <v>900</v>
      </c>
      <c r="O1512" s="4">
        <v>8000</v>
      </c>
      <c r="P1512" s="4">
        <v>2000</v>
      </c>
      <c r="Q1512" s="4">
        <v>0</v>
      </c>
      <c r="R1512" s="4">
        <v>21945</v>
      </c>
      <c r="S1512" s="4">
        <v>14207</v>
      </c>
      <c r="T1512" s="4">
        <v>21273</v>
      </c>
      <c r="U1512" s="4">
        <v>23254</v>
      </c>
      <c r="V1512" s="4">
        <v>22354</v>
      </c>
    </row>
    <row r="1513" spans="1:22" ht="16.5" customHeight="1" x14ac:dyDescent="0.25">
      <c r="A1513" s="3" t="s">
        <v>580</v>
      </c>
      <c r="B1513" s="13" t="s">
        <v>10</v>
      </c>
      <c r="C1513" s="13"/>
      <c r="D1513" s="4">
        <v>6522</v>
      </c>
      <c r="E1513" s="4">
        <v>5830</v>
      </c>
      <c r="F1513" s="4">
        <v>3690</v>
      </c>
      <c r="G1513" s="4"/>
      <c r="H1513" s="4"/>
      <c r="I1513" s="4">
        <v>3200</v>
      </c>
      <c r="J1513" s="4">
        <v>60</v>
      </c>
      <c r="K1513" s="4">
        <v>684</v>
      </c>
      <c r="L1513" s="4">
        <v>325</v>
      </c>
      <c r="M1513" s="4">
        <v>75</v>
      </c>
      <c r="N1513" s="4"/>
      <c r="O1513" s="4">
        <v>9528</v>
      </c>
      <c r="P1513" s="4">
        <v>400</v>
      </c>
      <c r="Q1513" s="4">
        <v>5012</v>
      </c>
      <c r="R1513" s="4">
        <v>145</v>
      </c>
      <c r="S1513" s="4">
        <v>688</v>
      </c>
      <c r="T1513" s="4">
        <v>6800</v>
      </c>
      <c r="U1513" s="4">
        <v>6298</v>
      </c>
      <c r="V1513" s="4">
        <v>5</v>
      </c>
    </row>
    <row r="1514" spans="1:22" ht="16.5" customHeight="1" x14ac:dyDescent="0.25">
      <c r="A1514" s="3" t="s">
        <v>580</v>
      </c>
      <c r="B1514" s="13" t="s">
        <v>606</v>
      </c>
      <c r="C1514" s="13"/>
      <c r="D1514" s="4"/>
      <c r="E1514" s="4"/>
      <c r="F1514" s="4"/>
      <c r="G1514" s="4">
        <v>211</v>
      </c>
      <c r="H1514" s="4">
        <v>123</v>
      </c>
      <c r="I1514" s="4">
        <v>25067</v>
      </c>
      <c r="J1514" s="4"/>
      <c r="K1514" s="4">
        <v>37706</v>
      </c>
      <c r="L1514" s="4">
        <v>21305</v>
      </c>
      <c r="M1514" s="4">
        <v>37435</v>
      </c>
      <c r="N1514" s="4">
        <v>33534</v>
      </c>
      <c r="O1514" s="4">
        <v>17215</v>
      </c>
      <c r="P1514" s="4">
        <v>21414</v>
      </c>
      <c r="Q1514" s="4">
        <v>19465</v>
      </c>
      <c r="R1514" s="4">
        <v>19050</v>
      </c>
      <c r="S1514" s="4">
        <v>10619</v>
      </c>
      <c r="T1514" s="4">
        <v>1524</v>
      </c>
      <c r="U1514" s="4">
        <v>18242</v>
      </c>
      <c r="V1514" s="4">
        <v>19260</v>
      </c>
    </row>
    <row r="1515" spans="1:22" ht="16.5" customHeight="1" x14ac:dyDescent="0.25">
      <c r="A1515" s="3" t="s">
        <v>580</v>
      </c>
      <c r="B1515" s="13" t="s">
        <v>593</v>
      </c>
      <c r="C1515" s="13"/>
      <c r="D1515" s="4"/>
      <c r="E1515" s="4"/>
      <c r="F1515" s="4"/>
      <c r="G1515" s="4"/>
      <c r="H1515" s="4"/>
      <c r="I1515" s="4"/>
      <c r="J1515" s="4"/>
      <c r="K1515" s="4">
        <v>7934</v>
      </c>
      <c r="L1515" s="4"/>
      <c r="M1515" s="4">
        <v>169</v>
      </c>
      <c r="N1515" s="4">
        <v>64</v>
      </c>
      <c r="O1515" s="4"/>
      <c r="P1515" s="4"/>
      <c r="Q1515" s="4">
        <v>0</v>
      </c>
      <c r="R1515" s="4"/>
      <c r="S1515" s="4"/>
      <c r="T1515" s="4"/>
      <c r="U1515" s="4"/>
      <c r="V1515" s="4"/>
    </row>
    <row r="1516" spans="1:22" ht="16.5" customHeight="1" x14ac:dyDescent="0.25">
      <c r="A1516" s="3" t="s">
        <v>580</v>
      </c>
      <c r="B1516" s="13" t="s">
        <v>607</v>
      </c>
      <c r="C1516" s="13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>
        <v>9000</v>
      </c>
      <c r="P1516" s="4">
        <v>40000</v>
      </c>
      <c r="Q1516" s="4">
        <v>87834</v>
      </c>
      <c r="R1516" s="4"/>
      <c r="S1516" s="4"/>
      <c r="T1516" s="4">
        <v>1500</v>
      </c>
      <c r="U1516" s="4"/>
      <c r="V1516" s="4"/>
    </row>
    <row r="1517" spans="1:22" ht="16.5" customHeight="1" x14ac:dyDescent="0.25">
      <c r="A1517" s="3" t="s">
        <v>580</v>
      </c>
      <c r="B1517" s="14" t="s">
        <v>2309</v>
      </c>
      <c r="C1517" s="1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>
        <v>20</v>
      </c>
    </row>
    <row r="1518" spans="1:22" ht="16.5" customHeight="1" x14ac:dyDescent="0.25">
      <c r="A1518" s="3" t="s">
        <v>580</v>
      </c>
      <c r="B1518" s="13" t="s">
        <v>594</v>
      </c>
      <c r="C1518" s="13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>
        <v>1580</v>
      </c>
      <c r="O1518" s="4"/>
      <c r="P1518" s="4"/>
      <c r="Q1518" s="4">
        <v>0</v>
      </c>
      <c r="R1518" s="4">
        <v>280</v>
      </c>
      <c r="S1518" s="4"/>
      <c r="T1518" s="4">
        <v>1000</v>
      </c>
      <c r="U1518" s="4">
        <v>107</v>
      </c>
      <c r="V1518" s="4">
        <v>1607</v>
      </c>
    </row>
    <row r="1519" spans="1:22" ht="16.5" customHeight="1" x14ac:dyDescent="0.25">
      <c r="A1519" s="3" t="s">
        <v>580</v>
      </c>
      <c r="B1519" s="13" t="s">
        <v>595</v>
      </c>
      <c r="C1519" s="13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>
        <v>940</v>
      </c>
      <c r="O1519" s="4"/>
      <c r="P1519" s="4"/>
      <c r="Q1519" s="4">
        <v>0</v>
      </c>
      <c r="R1519" s="4"/>
      <c r="S1519" s="4">
        <v>1000</v>
      </c>
      <c r="T1519" s="4"/>
      <c r="U1519" s="4"/>
      <c r="V1519" s="4">
        <v>2000</v>
      </c>
    </row>
    <row r="1520" spans="1:22" ht="16.5" customHeight="1" x14ac:dyDescent="0.25">
      <c r="A1520" s="3" t="s">
        <v>580</v>
      </c>
      <c r="B1520" s="13" t="s">
        <v>596</v>
      </c>
      <c r="C1520" s="13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>
        <v>1050</v>
      </c>
      <c r="O1520" s="4"/>
      <c r="P1520" s="4"/>
      <c r="Q1520" s="4">
        <v>0</v>
      </c>
      <c r="R1520" s="4"/>
      <c r="S1520" s="4"/>
      <c r="T1520" s="4"/>
      <c r="U1520" s="4"/>
      <c r="V1520" s="4"/>
    </row>
    <row r="1521" spans="1:23" ht="16.5" customHeight="1" x14ac:dyDescent="0.25">
      <c r="A1521" s="3" t="s">
        <v>580</v>
      </c>
      <c r="B1521" s="13" t="s">
        <v>597</v>
      </c>
      <c r="C1521" s="13"/>
      <c r="D1521" s="4">
        <v>52</v>
      </c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>
        <v>0</v>
      </c>
      <c r="R1521" s="4"/>
      <c r="S1521" s="4"/>
      <c r="T1521" s="4"/>
      <c r="U1521" s="4"/>
      <c r="V1521" s="4"/>
    </row>
    <row r="1522" spans="1:23" s="10" customFormat="1" ht="16.5" customHeight="1" x14ac:dyDescent="0.25">
      <c r="A1522" s="3" t="s">
        <v>580</v>
      </c>
      <c r="B1522" s="13" t="s">
        <v>598</v>
      </c>
      <c r="C1522" s="13"/>
      <c r="D1522" s="4">
        <v>5928</v>
      </c>
      <c r="E1522" s="4">
        <v>4660</v>
      </c>
      <c r="F1522" s="4">
        <v>4213</v>
      </c>
      <c r="G1522" s="4">
        <v>2632</v>
      </c>
      <c r="H1522" s="4">
        <v>11239</v>
      </c>
      <c r="I1522" s="4">
        <v>8649</v>
      </c>
      <c r="J1522" s="4"/>
      <c r="K1522" s="4">
        <v>254</v>
      </c>
      <c r="L1522" s="4"/>
      <c r="M1522" s="4"/>
      <c r="N1522" s="4">
        <v>3107</v>
      </c>
      <c r="O1522" s="4">
        <v>4000</v>
      </c>
      <c r="P1522" s="4">
        <v>7000</v>
      </c>
      <c r="Q1522" s="4">
        <v>0</v>
      </c>
      <c r="R1522" s="4">
        <v>5370</v>
      </c>
      <c r="S1522" s="4">
        <v>340</v>
      </c>
      <c r="T1522" s="4">
        <v>2800</v>
      </c>
      <c r="U1522" s="4">
        <v>242</v>
      </c>
      <c r="V1522" s="4">
        <v>242</v>
      </c>
    </row>
    <row r="1523" spans="1:23" ht="16.5" customHeight="1" x14ac:dyDescent="0.25">
      <c r="A1523" s="12" t="s">
        <v>580</v>
      </c>
      <c r="B1523" s="14" t="s">
        <v>599</v>
      </c>
      <c r="C1523" s="14"/>
      <c r="D1523" s="20">
        <v>3500</v>
      </c>
      <c r="E1523" s="20">
        <v>705</v>
      </c>
      <c r="F1523" s="20">
        <v>54</v>
      </c>
      <c r="G1523" s="20"/>
      <c r="H1523" s="20">
        <v>2000</v>
      </c>
      <c r="I1523" s="20"/>
      <c r="J1523" s="20"/>
      <c r="K1523" s="20">
        <v>13096</v>
      </c>
      <c r="L1523" s="20">
        <v>2050</v>
      </c>
      <c r="M1523" s="20">
        <v>32610</v>
      </c>
      <c r="N1523" s="20">
        <v>2747</v>
      </c>
      <c r="O1523" s="20">
        <v>2000</v>
      </c>
      <c r="P1523" s="20"/>
      <c r="Q1523" s="20">
        <v>0</v>
      </c>
      <c r="R1523" s="20">
        <v>20800</v>
      </c>
      <c r="S1523" s="20"/>
      <c r="T1523" s="20">
        <v>62218</v>
      </c>
      <c r="U1523" s="20">
        <v>33000</v>
      </c>
      <c r="V1523" s="20">
        <v>40000</v>
      </c>
    </row>
    <row r="1524" spans="1:23" ht="16.5" customHeight="1" x14ac:dyDescent="0.25">
      <c r="A1524" s="3" t="s">
        <v>580</v>
      </c>
      <c r="B1524" s="13" t="s">
        <v>1632</v>
      </c>
      <c r="C1524" s="13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>
        <v>165</v>
      </c>
      <c r="V1524" s="4">
        <v>165</v>
      </c>
    </row>
    <row r="1525" spans="1:23" ht="16.5" customHeight="1" x14ac:dyDescent="0.25">
      <c r="A1525" s="3" t="s">
        <v>580</v>
      </c>
      <c r="B1525" s="13" t="s">
        <v>600</v>
      </c>
      <c r="C1525" s="13"/>
      <c r="D1525" s="4">
        <v>60705</v>
      </c>
      <c r="E1525" s="4">
        <v>47158</v>
      </c>
      <c r="F1525" s="4">
        <v>27521</v>
      </c>
      <c r="G1525" s="4">
        <v>14736</v>
      </c>
      <c r="H1525" s="4">
        <v>17246</v>
      </c>
      <c r="I1525" s="4">
        <v>22193</v>
      </c>
      <c r="J1525" s="4">
        <v>3312</v>
      </c>
      <c r="K1525" s="4">
        <v>6738</v>
      </c>
      <c r="L1525" s="4">
        <v>13135</v>
      </c>
      <c r="M1525" s="4">
        <v>19891</v>
      </c>
      <c r="N1525" s="4">
        <v>3166</v>
      </c>
      <c r="O1525" s="4">
        <v>6533</v>
      </c>
      <c r="P1525" s="4">
        <v>15225</v>
      </c>
      <c r="Q1525" s="4">
        <v>0</v>
      </c>
      <c r="R1525" s="4">
        <v>15190</v>
      </c>
      <c r="S1525" s="4">
        <v>13851</v>
      </c>
      <c r="T1525" s="4">
        <v>21544</v>
      </c>
      <c r="U1525" s="4">
        <v>15515</v>
      </c>
      <c r="V1525" s="4">
        <v>550</v>
      </c>
    </row>
    <row r="1526" spans="1:23" ht="16.5" customHeight="1" x14ac:dyDescent="0.25">
      <c r="A1526" s="3" t="s">
        <v>580</v>
      </c>
      <c r="B1526" s="13" t="s">
        <v>601</v>
      </c>
      <c r="C1526" s="13"/>
      <c r="D1526" s="4">
        <v>13040</v>
      </c>
      <c r="E1526" s="4">
        <v>2550</v>
      </c>
      <c r="F1526" s="4">
        <v>5200</v>
      </c>
      <c r="G1526" s="4">
        <v>9260</v>
      </c>
      <c r="H1526" s="4">
        <v>8334</v>
      </c>
      <c r="I1526" s="4">
        <v>23414</v>
      </c>
      <c r="J1526" s="4">
        <v>2570</v>
      </c>
      <c r="K1526" s="4">
        <v>42655</v>
      </c>
      <c r="L1526" s="4">
        <v>27530</v>
      </c>
      <c r="M1526" s="4">
        <v>22415</v>
      </c>
      <c r="N1526" s="4">
        <v>23658</v>
      </c>
      <c r="O1526" s="4">
        <v>20645</v>
      </c>
      <c r="P1526" s="4">
        <v>54960</v>
      </c>
      <c r="Q1526" s="4">
        <v>500</v>
      </c>
      <c r="R1526" s="4">
        <v>36608</v>
      </c>
      <c r="S1526" s="4">
        <v>48220</v>
      </c>
      <c r="T1526" s="4">
        <v>9000</v>
      </c>
      <c r="U1526" s="4">
        <v>47711</v>
      </c>
      <c r="V1526" s="4">
        <v>57315</v>
      </c>
    </row>
    <row r="1527" spans="1:23" ht="16.5" customHeight="1" x14ac:dyDescent="0.25">
      <c r="A1527" s="3" t="s">
        <v>580</v>
      </c>
      <c r="B1527" s="14" t="s">
        <v>1979</v>
      </c>
      <c r="C1527" s="1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>
        <v>2680</v>
      </c>
      <c r="S1527" s="4">
        <v>1500</v>
      </c>
      <c r="T1527" s="4">
        <v>1100</v>
      </c>
      <c r="U1527" s="4">
        <v>1570</v>
      </c>
      <c r="V1527" s="4">
        <v>1570</v>
      </c>
    </row>
    <row r="1528" spans="1:23" ht="16.5" customHeight="1" x14ac:dyDescent="0.25">
      <c r="A1528" s="3" t="s">
        <v>580</v>
      </c>
      <c r="B1528" s="14" t="s">
        <v>1418</v>
      </c>
      <c r="C1528" s="1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>
        <v>5500</v>
      </c>
      <c r="U1528" s="4"/>
      <c r="V1528" s="4"/>
    </row>
    <row r="1529" spans="1:23" ht="16.5" customHeight="1" x14ac:dyDescent="0.25">
      <c r="A1529" s="3" t="s">
        <v>580</v>
      </c>
      <c r="B1529" s="14" t="s">
        <v>1192</v>
      </c>
      <c r="C1529" s="1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>
        <v>1264</v>
      </c>
    </row>
    <row r="1530" spans="1:23" ht="16.5" customHeight="1" x14ac:dyDescent="0.25">
      <c r="A1530" s="3" t="s">
        <v>580</v>
      </c>
      <c r="B1530" s="13" t="s">
        <v>602</v>
      </c>
      <c r="C1530" s="13"/>
      <c r="D1530" s="4">
        <v>7790</v>
      </c>
      <c r="E1530" s="4">
        <v>8050</v>
      </c>
      <c r="F1530" s="4">
        <v>17751</v>
      </c>
      <c r="G1530" s="4">
        <v>4000</v>
      </c>
      <c r="H1530" s="4">
        <v>1280</v>
      </c>
      <c r="I1530" s="4">
        <v>1530</v>
      </c>
      <c r="J1530" s="4">
        <v>220</v>
      </c>
      <c r="K1530" s="4">
        <v>480</v>
      </c>
      <c r="L1530" s="4">
        <v>4044</v>
      </c>
      <c r="M1530" s="4"/>
      <c r="N1530" s="4">
        <v>50</v>
      </c>
      <c r="O1530" s="4"/>
      <c r="P1530" s="4"/>
      <c r="Q1530" s="4">
        <v>2004</v>
      </c>
      <c r="R1530" s="4">
        <v>502</v>
      </c>
      <c r="S1530" s="4"/>
      <c r="T1530" s="4">
        <v>550</v>
      </c>
      <c r="U1530" s="4">
        <v>113</v>
      </c>
      <c r="V1530" s="4">
        <v>71</v>
      </c>
    </row>
    <row r="1531" spans="1:23" ht="16.5" customHeight="1" x14ac:dyDescent="0.25">
      <c r="A1531" s="3" t="s">
        <v>580</v>
      </c>
      <c r="B1531" s="13" t="s">
        <v>603</v>
      </c>
      <c r="C1531" s="13"/>
      <c r="D1531" s="4"/>
      <c r="E1531" s="4"/>
      <c r="F1531" s="4"/>
      <c r="G1531" s="4"/>
      <c r="H1531" s="4"/>
      <c r="I1531" s="4"/>
      <c r="J1531" s="4"/>
      <c r="K1531" s="4"/>
      <c r="L1531" s="4"/>
      <c r="M1531" s="4">
        <v>3960</v>
      </c>
      <c r="N1531" s="4"/>
      <c r="O1531" s="4"/>
      <c r="P1531" s="4"/>
      <c r="Q1531" s="4">
        <v>0</v>
      </c>
      <c r="R1531" s="4"/>
      <c r="S1531" s="4"/>
      <c r="T1531" s="4"/>
      <c r="U1531" s="4"/>
      <c r="V1531" s="4"/>
    </row>
    <row r="1532" spans="1:23" ht="16.5" customHeight="1" x14ac:dyDescent="0.25">
      <c r="A1532" s="3" t="s">
        <v>580</v>
      </c>
      <c r="B1532" s="14" t="s">
        <v>2310</v>
      </c>
      <c r="C1532" s="1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>
        <v>61</v>
      </c>
    </row>
    <row r="1533" spans="1:23" ht="16.5" customHeight="1" x14ac:dyDescent="0.25">
      <c r="A1533" s="17" t="s">
        <v>973</v>
      </c>
      <c r="B1533" s="17" t="s">
        <v>973</v>
      </c>
      <c r="C1533" s="17"/>
      <c r="D1533" s="19">
        <f t="shared" ref="D1533:V1533" si="39">SUM(D1492:D1532)</f>
        <v>291926</v>
      </c>
      <c r="E1533" s="19">
        <f t="shared" si="39"/>
        <v>242753</v>
      </c>
      <c r="F1533" s="19">
        <f t="shared" si="39"/>
        <v>210792</v>
      </c>
      <c r="G1533" s="19">
        <f t="shared" si="39"/>
        <v>137855</v>
      </c>
      <c r="H1533" s="19">
        <f t="shared" si="39"/>
        <v>250204</v>
      </c>
      <c r="I1533" s="19">
        <f t="shared" si="39"/>
        <v>448099</v>
      </c>
      <c r="J1533" s="19">
        <f t="shared" si="39"/>
        <v>21846</v>
      </c>
      <c r="K1533" s="19">
        <f t="shared" si="39"/>
        <v>397627</v>
      </c>
      <c r="L1533" s="19">
        <f t="shared" si="39"/>
        <v>577130</v>
      </c>
      <c r="M1533" s="19">
        <f t="shared" si="39"/>
        <v>454011</v>
      </c>
      <c r="N1533" s="19">
        <f t="shared" si="39"/>
        <v>558007</v>
      </c>
      <c r="O1533" s="19">
        <f t="shared" si="39"/>
        <v>230341</v>
      </c>
      <c r="P1533" s="19">
        <f t="shared" si="39"/>
        <v>312349</v>
      </c>
      <c r="Q1533" s="19">
        <f t="shared" si="39"/>
        <v>165340</v>
      </c>
      <c r="R1533" s="19">
        <f t="shared" si="39"/>
        <v>408851</v>
      </c>
      <c r="S1533" s="19">
        <f t="shared" si="39"/>
        <v>324156</v>
      </c>
      <c r="T1533" s="19">
        <f t="shared" si="39"/>
        <v>514967</v>
      </c>
      <c r="U1533" s="19">
        <f t="shared" si="39"/>
        <v>579966</v>
      </c>
      <c r="V1533" s="19">
        <f t="shared" si="39"/>
        <v>667521</v>
      </c>
      <c r="W1533" s="15" t="s">
        <v>939</v>
      </c>
    </row>
    <row r="1534" spans="1:23" ht="16.5" customHeight="1" x14ac:dyDescent="0.25">
      <c r="A1534" s="3" t="s">
        <v>608</v>
      </c>
      <c r="B1534" s="12" t="s">
        <v>1419</v>
      </c>
      <c r="C1534" s="12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>
        <v>185</v>
      </c>
      <c r="T1534" s="33">
        <v>157</v>
      </c>
      <c r="U1534" s="33"/>
      <c r="V1534" s="33"/>
      <c r="W1534" s="15"/>
    </row>
    <row r="1535" spans="1:23" ht="16.5" customHeight="1" x14ac:dyDescent="0.25">
      <c r="A1535" s="3" t="s">
        <v>608</v>
      </c>
      <c r="B1535" s="12" t="s">
        <v>1420</v>
      </c>
      <c r="C1535" s="12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>
        <v>276</v>
      </c>
      <c r="T1535" s="33">
        <v>129</v>
      </c>
      <c r="U1535" s="33"/>
      <c r="V1535" s="33">
        <v>70</v>
      </c>
      <c r="W1535" s="15"/>
    </row>
    <row r="1536" spans="1:23" ht="16.5" customHeight="1" x14ac:dyDescent="0.25">
      <c r="A1536" s="3" t="s">
        <v>608</v>
      </c>
      <c r="B1536" s="12" t="s">
        <v>1421</v>
      </c>
      <c r="C1536" s="12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>
        <v>276</v>
      </c>
      <c r="T1536" s="33">
        <v>130</v>
      </c>
      <c r="U1536" s="33"/>
      <c r="V1536" s="33"/>
      <c r="W1536" s="15"/>
    </row>
    <row r="1537" spans="1:23" ht="16.5" customHeight="1" x14ac:dyDescent="0.25">
      <c r="A1537" s="3" t="s">
        <v>608</v>
      </c>
      <c r="B1537" s="12" t="s">
        <v>1423</v>
      </c>
      <c r="C1537" s="12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>
        <v>34</v>
      </c>
      <c r="U1537" s="33"/>
      <c r="V1537" s="33">
        <v>25</v>
      </c>
      <c r="W1537" s="15"/>
    </row>
    <row r="1538" spans="1:23" ht="16.5" customHeight="1" x14ac:dyDescent="0.3">
      <c r="A1538" s="3" t="s">
        <v>608</v>
      </c>
      <c r="B1538" s="12" t="s">
        <v>2312</v>
      </c>
      <c r="C1538" s="1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62">
        <v>4800</v>
      </c>
      <c r="W1538" s="15"/>
    </row>
    <row r="1539" spans="1:23" s="10" customFormat="1" ht="16.5" customHeight="1" x14ac:dyDescent="0.25">
      <c r="A1539" s="3" t="s">
        <v>608</v>
      </c>
      <c r="B1539" s="12" t="s">
        <v>1422</v>
      </c>
      <c r="C1539" s="12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>
        <v>268</v>
      </c>
      <c r="T1539" s="33">
        <v>228</v>
      </c>
      <c r="U1539" s="33"/>
      <c r="V1539" s="33"/>
    </row>
    <row r="1540" spans="1:23" ht="16.5" customHeight="1" x14ac:dyDescent="0.3">
      <c r="A1540" s="3" t="s">
        <v>608</v>
      </c>
      <c r="B1540" s="12" t="s">
        <v>2313</v>
      </c>
      <c r="C1540" s="1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62">
        <v>89833</v>
      </c>
    </row>
    <row r="1541" spans="1:23" ht="16.5" customHeight="1" x14ac:dyDescent="0.25">
      <c r="A1541" s="12" t="s">
        <v>608</v>
      </c>
      <c r="B1541" s="12" t="s">
        <v>1802</v>
      </c>
      <c r="C1541" s="12" t="s">
        <v>1424</v>
      </c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>
        <v>24375</v>
      </c>
      <c r="S1541" s="20">
        <v>44498</v>
      </c>
      <c r="T1541" s="33">
        <v>49391</v>
      </c>
      <c r="U1541" s="20"/>
      <c r="V1541" s="20">
        <v>19695</v>
      </c>
      <c r="W1541" s="15"/>
    </row>
    <row r="1542" spans="1:23" ht="16.5" customHeight="1" x14ac:dyDescent="0.25">
      <c r="A1542" s="3" t="s">
        <v>608</v>
      </c>
      <c r="B1542" s="12" t="s">
        <v>1799</v>
      </c>
      <c r="C1542" s="14" t="s">
        <v>1980</v>
      </c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>
        <v>10700</v>
      </c>
      <c r="O1542" s="4">
        <v>9000</v>
      </c>
      <c r="P1542" s="4">
        <v>15392</v>
      </c>
      <c r="Q1542" s="4">
        <v>0</v>
      </c>
      <c r="R1542" s="4">
        <v>2173</v>
      </c>
      <c r="S1542" s="4">
        <v>7656</v>
      </c>
      <c r="T1542" s="4">
        <v>7070</v>
      </c>
      <c r="U1542" s="4"/>
      <c r="V1542" s="4">
        <v>3815</v>
      </c>
      <c r="W1542" s="15"/>
    </row>
    <row r="1543" spans="1:23" ht="16.5" customHeight="1" x14ac:dyDescent="0.3">
      <c r="A1543" s="3" t="s">
        <v>608</v>
      </c>
      <c r="B1543" s="12" t="s">
        <v>2314</v>
      </c>
      <c r="C1543" s="1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62">
        <v>10038</v>
      </c>
    </row>
    <row r="1544" spans="1:23" ht="16.5" customHeight="1" x14ac:dyDescent="0.25">
      <c r="A1544" s="3" t="s">
        <v>608</v>
      </c>
      <c r="B1544" s="12" t="s">
        <v>1801</v>
      </c>
      <c r="C1544" s="14" t="s">
        <v>1981</v>
      </c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>
        <v>17030</v>
      </c>
      <c r="Q1544" s="4">
        <v>0</v>
      </c>
      <c r="R1544" s="4">
        <v>12675</v>
      </c>
      <c r="S1544" s="4">
        <v>3730</v>
      </c>
      <c r="T1544" s="4">
        <v>160</v>
      </c>
      <c r="U1544" s="4"/>
      <c r="V1544" s="4">
        <v>59</v>
      </c>
    </row>
    <row r="1545" spans="1:23" ht="16.5" customHeight="1" x14ac:dyDescent="0.25">
      <c r="A1545" s="3" t="s">
        <v>608</v>
      </c>
      <c r="B1545" s="12" t="s">
        <v>1800</v>
      </c>
      <c r="C1545" s="14" t="s">
        <v>1982</v>
      </c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>
        <v>7000</v>
      </c>
      <c r="O1545" s="4">
        <v>6000</v>
      </c>
      <c r="P1545" s="4">
        <v>23319</v>
      </c>
      <c r="Q1545" s="4">
        <v>0</v>
      </c>
      <c r="R1545" s="4">
        <v>22380</v>
      </c>
      <c r="S1545" s="4">
        <v>17329</v>
      </c>
      <c r="T1545" s="4">
        <v>19717</v>
      </c>
      <c r="U1545" s="4"/>
      <c r="V1545" s="4">
        <v>1960</v>
      </c>
    </row>
    <row r="1546" spans="1:23" ht="16.5" customHeight="1" x14ac:dyDescent="0.25">
      <c r="A1546" s="3" t="s">
        <v>608</v>
      </c>
      <c r="B1546" s="12" t="s">
        <v>609</v>
      </c>
      <c r="C1546" s="14"/>
      <c r="D1546" s="4"/>
      <c r="E1546" s="4"/>
      <c r="F1546" s="4"/>
      <c r="G1546" s="4"/>
      <c r="H1546" s="4"/>
      <c r="I1546" s="4"/>
      <c r="J1546" s="4">
        <v>2259</v>
      </c>
      <c r="K1546" s="4"/>
      <c r="L1546" s="4">
        <v>8914</v>
      </c>
      <c r="M1546" s="4"/>
      <c r="N1546" s="4"/>
      <c r="O1546" s="4"/>
      <c r="P1546" s="4"/>
      <c r="Q1546" s="4">
        <v>0</v>
      </c>
      <c r="R1546" s="4"/>
      <c r="S1546" s="4"/>
      <c r="T1546" s="4"/>
      <c r="U1546" s="4"/>
      <c r="V1546" s="4"/>
    </row>
    <row r="1547" spans="1:23" ht="16.5" customHeight="1" x14ac:dyDescent="0.25">
      <c r="A1547" s="3" t="s">
        <v>608</v>
      </c>
      <c r="B1547" s="12" t="s">
        <v>610</v>
      </c>
      <c r="C1547" s="14"/>
      <c r="D1547" s="4"/>
      <c r="E1547" s="4">
        <v>520</v>
      </c>
      <c r="F1547" s="4"/>
      <c r="G1547" s="4"/>
      <c r="H1547" s="4">
        <v>7091</v>
      </c>
      <c r="I1547" s="4"/>
      <c r="J1547" s="4"/>
      <c r="K1547" s="4"/>
      <c r="L1547" s="4"/>
      <c r="M1547" s="4"/>
      <c r="N1547" s="4"/>
      <c r="O1547" s="4"/>
      <c r="P1547" s="4"/>
      <c r="Q1547" s="4">
        <v>0</v>
      </c>
      <c r="R1547" s="4"/>
      <c r="S1547" s="4"/>
      <c r="T1547" s="4"/>
      <c r="U1547" s="4"/>
      <c r="V1547" s="4"/>
    </row>
    <row r="1548" spans="1:23" ht="16.5" customHeight="1" x14ac:dyDescent="0.25">
      <c r="A1548" s="3" t="s">
        <v>608</v>
      </c>
      <c r="B1548" s="12" t="s">
        <v>613</v>
      </c>
      <c r="C1548" s="14"/>
      <c r="D1548" s="4"/>
      <c r="E1548" s="4"/>
      <c r="F1548" s="4"/>
      <c r="G1548" s="4"/>
      <c r="H1548" s="4"/>
      <c r="I1548" s="4"/>
      <c r="J1548" s="4"/>
      <c r="K1548" s="4"/>
      <c r="L1548" s="4"/>
      <c r="M1548" s="4">
        <v>8887</v>
      </c>
      <c r="N1548" s="4">
        <v>20692</v>
      </c>
      <c r="O1548" s="4"/>
      <c r="P1548" s="4"/>
      <c r="Q1548" s="4">
        <v>0</v>
      </c>
      <c r="R1548" s="4"/>
      <c r="S1548" s="4"/>
      <c r="T1548" s="4"/>
      <c r="U1548" s="4"/>
      <c r="V1548" s="4"/>
    </row>
    <row r="1549" spans="1:23" ht="16.5" customHeight="1" x14ac:dyDescent="0.25">
      <c r="A1549" s="3" t="s">
        <v>608</v>
      </c>
      <c r="B1549" s="12" t="s">
        <v>1803</v>
      </c>
      <c r="C1549" s="1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>
        <v>380</v>
      </c>
      <c r="P1549" s="4"/>
      <c r="Q1549" s="4">
        <v>0</v>
      </c>
      <c r="R1549" s="4"/>
      <c r="S1549" s="4"/>
      <c r="T1549" s="4"/>
      <c r="U1549" s="4"/>
      <c r="V1549" s="4"/>
    </row>
    <row r="1550" spans="1:23" ht="16.5" customHeight="1" x14ac:dyDescent="0.25">
      <c r="A1550" s="3" t="s">
        <v>608</v>
      </c>
      <c r="B1550" s="12" t="s">
        <v>615</v>
      </c>
      <c r="C1550" s="14"/>
      <c r="D1550" s="4">
        <v>7774</v>
      </c>
      <c r="E1550" s="4">
        <v>7726</v>
      </c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>
        <v>0</v>
      </c>
      <c r="R1550" s="4"/>
      <c r="S1550" s="4"/>
      <c r="T1550" s="4"/>
      <c r="U1550" s="4"/>
      <c r="V1550" s="4"/>
    </row>
    <row r="1551" spans="1:23" ht="16.5" customHeight="1" x14ac:dyDescent="0.25">
      <c r="A1551" s="3" t="s">
        <v>608</v>
      </c>
      <c r="B1551" s="12" t="s">
        <v>616</v>
      </c>
      <c r="C1551" s="14"/>
      <c r="D1551" s="4"/>
      <c r="E1551" s="4">
        <v>2590</v>
      </c>
      <c r="F1551" s="4">
        <v>7786</v>
      </c>
      <c r="G1551" s="4">
        <v>1553</v>
      </c>
      <c r="H1551" s="4">
        <v>5067</v>
      </c>
      <c r="I1551" s="4"/>
      <c r="J1551" s="4"/>
      <c r="K1551" s="4"/>
      <c r="L1551" s="4"/>
      <c r="M1551" s="4"/>
      <c r="N1551" s="4">
        <v>1480</v>
      </c>
      <c r="O1551" s="4"/>
      <c r="P1551" s="4"/>
      <c r="Q1551" s="4">
        <v>0</v>
      </c>
      <c r="R1551" s="4"/>
      <c r="S1551" s="4">
        <v>10531</v>
      </c>
      <c r="T1551" s="4">
        <v>1638</v>
      </c>
      <c r="U1551" s="4"/>
      <c r="V1551" s="4">
        <v>9780</v>
      </c>
    </row>
    <row r="1552" spans="1:23" ht="16.5" customHeight="1" x14ac:dyDescent="0.25">
      <c r="A1552" s="3" t="s">
        <v>608</v>
      </c>
      <c r="B1552" s="12" t="s">
        <v>611</v>
      </c>
      <c r="C1552" s="14"/>
      <c r="D1552" s="4">
        <v>1000</v>
      </c>
      <c r="E1552" s="4">
        <v>1000</v>
      </c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>
        <v>0</v>
      </c>
      <c r="R1552" s="4"/>
      <c r="S1552" s="4"/>
      <c r="T1552" s="4"/>
      <c r="U1552" s="4"/>
      <c r="V1552" s="4"/>
    </row>
    <row r="1553" spans="1:22" ht="16.5" customHeight="1" x14ac:dyDescent="0.25">
      <c r="A1553" s="3" t="s">
        <v>608</v>
      </c>
      <c r="B1553" s="12" t="s">
        <v>612</v>
      </c>
      <c r="C1553" s="14"/>
      <c r="D1553" s="4">
        <v>4500</v>
      </c>
      <c r="E1553" s="4">
        <v>3500</v>
      </c>
      <c r="F1553" s="4">
        <v>3300</v>
      </c>
      <c r="G1553" s="4">
        <v>3300</v>
      </c>
      <c r="H1553" s="4"/>
      <c r="I1553" s="4"/>
      <c r="J1553" s="4">
        <v>238</v>
      </c>
      <c r="K1553" s="4"/>
      <c r="L1553" s="4"/>
      <c r="M1553" s="4"/>
      <c r="N1553" s="4"/>
      <c r="O1553" s="4"/>
      <c r="P1553" s="4"/>
      <c r="Q1553" s="4">
        <v>0</v>
      </c>
      <c r="R1553" s="4"/>
      <c r="S1553" s="4"/>
      <c r="T1553" s="4"/>
      <c r="U1553" s="4"/>
      <c r="V1553" s="4"/>
    </row>
    <row r="1554" spans="1:22" ht="16.5" customHeight="1" x14ac:dyDescent="0.25">
      <c r="A1554" s="3" t="s">
        <v>608</v>
      </c>
      <c r="B1554" s="12" t="s">
        <v>614</v>
      </c>
      <c r="C1554" s="14"/>
      <c r="D1554" s="4"/>
      <c r="E1554" s="4"/>
      <c r="F1554" s="4">
        <v>474</v>
      </c>
      <c r="G1554" s="4">
        <v>8899</v>
      </c>
      <c r="H1554" s="4">
        <v>9921</v>
      </c>
      <c r="I1554" s="4"/>
      <c r="J1554" s="4"/>
      <c r="K1554" s="4"/>
      <c r="L1554" s="4"/>
      <c r="M1554" s="4"/>
      <c r="N1554" s="4"/>
      <c r="O1554" s="4"/>
      <c r="P1554" s="4"/>
      <c r="Q1554" s="4">
        <v>0</v>
      </c>
      <c r="R1554" s="4"/>
      <c r="S1554" s="4"/>
      <c r="T1554" s="4"/>
      <c r="U1554" s="4"/>
      <c r="V1554" s="4"/>
    </row>
    <row r="1555" spans="1:22" ht="16.5" customHeight="1" x14ac:dyDescent="0.25">
      <c r="A1555" s="3" t="s">
        <v>608</v>
      </c>
      <c r="B1555" s="12" t="s">
        <v>1425</v>
      </c>
      <c r="C1555" s="1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>
        <v>5412</v>
      </c>
      <c r="U1555" s="4"/>
      <c r="V1555" s="4"/>
    </row>
    <row r="1556" spans="1:22" ht="16.5" customHeight="1" x14ac:dyDescent="0.3">
      <c r="A1556" s="3" t="s">
        <v>608</v>
      </c>
      <c r="B1556" s="12" t="s">
        <v>2315</v>
      </c>
      <c r="C1556" s="1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62">
        <v>34</v>
      </c>
    </row>
    <row r="1557" spans="1:22" ht="16.5" customHeight="1" x14ac:dyDescent="0.3">
      <c r="A1557" s="3" t="s">
        <v>608</v>
      </c>
      <c r="B1557" s="12" t="s">
        <v>2316</v>
      </c>
      <c r="C1557" s="1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62">
        <v>37</v>
      </c>
    </row>
    <row r="1558" spans="1:22" ht="16.5" customHeight="1" x14ac:dyDescent="0.25">
      <c r="A1558" s="3" t="s">
        <v>608</v>
      </c>
      <c r="B1558" s="12" t="s">
        <v>1426</v>
      </c>
      <c r="C1558" s="1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>
        <v>10</v>
      </c>
      <c r="U1558" s="4"/>
      <c r="V1558" s="4"/>
    </row>
    <row r="1559" spans="1:22" s="50" customFormat="1" ht="16.5" customHeight="1" x14ac:dyDescent="0.25">
      <c r="A1559" s="3" t="s">
        <v>608</v>
      </c>
      <c r="B1559" s="12" t="s">
        <v>1427</v>
      </c>
      <c r="C1559" s="1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>
        <v>10</v>
      </c>
      <c r="U1559" s="4"/>
      <c r="V1559" s="4">
        <v>10</v>
      </c>
    </row>
    <row r="1560" spans="1:22" ht="16.5" customHeight="1" x14ac:dyDescent="0.25">
      <c r="A1560" s="3" t="s">
        <v>608</v>
      </c>
      <c r="B1560" s="12" t="s">
        <v>617</v>
      </c>
      <c r="C1560" s="1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>
        <v>2974</v>
      </c>
      <c r="O1560" s="4"/>
      <c r="P1560" s="4">
        <v>7992</v>
      </c>
      <c r="Q1560" s="4">
        <v>0</v>
      </c>
      <c r="R1560" s="4"/>
      <c r="S1560" s="4"/>
      <c r="T1560" s="4"/>
      <c r="U1560" s="4"/>
      <c r="V1560" s="4"/>
    </row>
    <row r="1561" spans="1:22" ht="16.5" customHeight="1" x14ac:dyDescent="0.25">
      <c r="A1561" s="3" t="s">
        <v>608</v>
      </c>
      <c r="B1561" s="12" t="s">
        <v>618</v>
      </c>
      <c r="C1561" s="14"/>
      <c r="D1561" s="4"/>
      <c r="E1561" s="4"/>
      <c r="F1561" s="4">
        <v>2880</v>
      </c>
      <c r="G1561" s="4">
        <v>10692</v>
      </c>
      <c r="H1561" s="4">
        <v>11991</v>
      </c>
      <c r="I1561" s="4"/>
      <c r="J1561" s="4"/>
      <c r="K1561" s="4"/>
      <c r="L1561" s="4"/>
      <c r="M1561" s="4">
        <v>3543</v>
      </c>
      <c r="N1561" s="4"/>
      <c r="O1561" s="4">
        <v>6706</v>
      </c>
      <c r="P1561" s="4"/>
      <c r="Q1561" s="4">
        <v>0</v>
      </c>
      <c r="R1561" s="4"/>
      <c r="S1561" s="4"/>
      <c r="T1561" s="4"/>
      <c r="U1561" s="4"/>
      <c r="V1561" s="4"/>
    </row>
    <row r="1562" spans="1:22" ht="16.5" customHeight="1" x14ac:dyDescent="0.25">
      <c r="A1562" s="3" t="s">
        <v>608</v>
      </c>
      <c r="B1562" s="12" t="s">
        <v>1804</v>
      </c>
      <c r="C1562" s="14"/>
      <c r="D1562" s="4"/>
      <c r="E1562" s="4"/>
      <c r="F1562" s="4"/>
      <c r="G1562" s="4"/>
      <c r="H1562" s="4"/>
      <c r="I1562" s="4"/>
      <c r="J1562" s="4"/>
      <c r="K1562" s="4"/>
      <c r="L1562" s="4"/>
      <c r="M1562" s="4">
        <v>84</v>
      </c>
      <c r="N1562" s="4"/>
      <c r="O1562" s="4"/>
      <c r="P1562" s="4">
        <v>12836</v>
      </c>
      <c r="Q1562" s="4">
        <v>0</v>
      </c>
      <c r="R1562" s="4">
        <v>5866</v>
      </c>
      <c r="S1562" s="4">
        <v>2454</v>
      </c>
      <c r="T1562" s="4"/>
      <c r="U1562" s="4"/>
      <c r="V1562" s="4"/>
    </row>
    <row r="1563" spans="1:22" ht="16.5" customHeight="1" x14ac:dyDescent="0.25">
      <c r="A1563" s="3" t="s">
        <v>608</v>
      </c>
      <c r="B1563" s="12" t="s">
        <v>619</v>
      </c>
      <c r="C1563" s="14"/>
      <c r="D1563" s="4">
        <v>4500</v>
      </c>
      <c r="E1563" s="4"/>
      <c r="F1563" s="4"/>
      <c r="G1563" s="4"/>
      <c r="H1563" s="4"/>
      <c r="I1563" s="4"/>
      <c r="J1563" s="4"/>
      <c r="K1563" s="4">
        <v>5000</v>
      </c>
      <c r="L1563" s="4"/>
      <c r="M1563" s="4"/>
      <c r="N1563" s="4"/>
      <c r="O1563" s="4"/>
      <c r="P1563" s="4">
        <v>300</v>
      </c>
      <c r="Q1563" s="4">
        <v>0</v>
      </c>
      <c r="R1563" s="4">
        <v>3500</v>
      </c>
      <c r="S1563" s="4">
        <v>2500</v>
      </c>
      <c r="T1563" s="4">
        <v>22115</v>
      </c>
      <c r="U1563" s="4">
        <v>13979</v>
      </c>
      <c r="V1563" s="4">
        <v>3500</v>
      </c>
    </row>
    <row r="1564" spans="1:22" ht="16.5" customHeight="1" x14ac:dyDescent="0.25">
      <c r="A1564" s="48" t="s">
        <v>608</v>
      </c>
      <c r="B1564" s="12" t="s">
        <v>620</v>
      </c>
      <c r="C1564" s="14"/>
      <c r="D1564" s="49">
        <v>57326</v>
      </c>
      <c r="E1564" s="49">
        <v>39400</v>
      </c>
      <c r="F1564" s="49">
        <v>44268</v>
      </c>
      <c r="G1564" s="49">
        <v>10062</v>
      </c>
      <c r="H1564" s="49">
        <v>5346</v>
      </c>
      <c r="I1564" s="49">
        <v>4260</v>
      </c>
      <c r="J1564" s="49">
        <v>16207</v>
      </c>
      <c r="K1564" s="49">
        <v>15270</v>
      </c>
      <c r="L1564" s="49">
        <v>35523</v>
      </c>
      <c r="M1564" s="49">
        <v>25482</v>
      </c>
      <c r="N1564" s="49">
        <v>30161</v>
      </c>
      <c r="O1564" s="49">
        <v>31700</v>
      </c>
      <c r="P1564" s="49">
        <v>36397</v>
      </c>
      <c r="Q1564" s="49">
        <v>0</v>
      </c>
      <c r="R1564" s="49">
        <v>20956</v>
      </c>
      <c r="S1564" s="49">
        <v>14070</v>
      </c>
      <c r="T1564" s="49">
        <v>45265</v>
      </c>
      <c r="U1564" s="49">
        <v>15959</v>
      </c>
      <c r="V1564" s="49">
        <v>48472</v>
      </c>
    </row>
    <row r="1565" spans="1:22" ht="16.5" customHeight="1" x14ac:dyDescent="0.25">
      <c r="A1565" s="3" t="s">
        <v>608</v>
      </c>
      <c r="B1565" s="12" t="s">
        <v>1805</v>
      </c>
      <c r="C1565" s="1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>
        <v>452</v>
      </c>
      <c r="S1565" s="4">
        <v>3263</v>
      </c>
      <c r="T1565" s="4">
        <v>200</v>
      </c>
      <c r="U1565" s="4"/>
      <c r="V1565" s="4"/>
    </row>
    <row r="1566" spans="1:22" ht="16.5" customHeight="1" x14ac:dyDescent="0.3">
      <c r="A1566" s="3" t="s">
        <v>608</v>
      </c>
      <c r="B1566" s="12" t="s">
        <v>2317</v>
      </c>
      <c r="C1566" s="1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62">
        <v>49117</v>
      </c>
    </row>
    <row r="1567" spans="1:22" ht="16.5" customHeight="1" x14ac:dyDescent="0.25">
      <c r="A1567" s="3" t="s">
        <v>608</v>
      </c>
      <c r="B1567" s="12" t="s">
        <v>1806</v>
      </c>
      <c r="C1567" s="14"/>
      <c r="D1567" s="4"/>
      <c r="E1567" s="4"/>
      <c r="F1567" s="4"/>
      <c r="G1567" s="4"/>
      <c r="H1567" s="4"/>
      <c r="I1567" s="4"/>
      <c r="J1567" s="4"/>
      <c r="K1567" s="4"/>
      <c r="L1567" s="4"/>
      <c r="M1567" s="4">
        <v>2254</v>
      </c>
      <c r="N1567" s="4"/>
      <c r="O1567" s="4">
        <v>17251</v>
      </c>
      <c r="P1567" s="4">
        <v>12836</v>
      </c>
      <c r="Q1567" s="4">
        <v>0</v>
      </c>
      <c r="R1567" s="4">
        <v>2200</v>
      </c>
      <c r="S1567" s="4">
        <v>2523</v>
      </c>
      <c r="T1567" s="4">
        <v>6807</v>
      </c>
      <c r="U1567" s="4"/>
      <c r="V1567" s="4"/>
    </row>
    <row r="1568" spans="1:22" ht="16.5" customHeight="1" x14ac:dyDescent="0.25">
      <c r="A1568" s="3" t="s">
        <v>608</v>
      </c>
      <c r="B1568" s="12" t="s">
        <v>681</v>
      </c>
      <c r="C1568" s="1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>
        <v>160</v>
      </c>
      <c r="P1568" s="4"/>
      <c r="Q1568" s="4">
        <v>0</v>
      </c>
      <c r="R1568" s="4"/>
      <c r="S1568" s="4"/>
      <c r="T1568" s="4"/>
      <c r="U1568" s="4"/>
      <c r="V1568" s="4"/>
    </row>
    <row r="1569" spans="1:22" ht="16.5" customHeight="1" x14ac:dyDescent="0.25">
      <c r="A1569" s="3" t="s">
        <v>608</v>
      </c>
      <c r="B1569" s="12" t="s">
        <v>682</v>
      </c>
      <c r="C1569" s="1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>
        <v>461</v>
      </c>
      <c r="P1569" s="4"/>
      <c r="Q1569" s="4">
        <v>300</v>
      </c>
      <c r="R1569" s="4"/>
      <c r="S1569" s="4"/>
      <c r="T1569" s="4"/>
      <c r="U1569" s="4"/>
      <c r="V1569" s="4"/>
    </row>
    <row r="1570" spans="1:22" ht="16.5" customHeight="1" x14ac:dyDescent="0.25">
      <c r="A1570" s="3" t="s">
        <v>608</v>
      </c>
      <c r="B1570" s="12" t="s">
        <v>683</v>
      </c>
      <c r="C1570" s="13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>
        <v>40000</v>
      </c>
      <c r="P1570" s="4"/>
      <c r="Q1570" s="4">
        <v>0</v>
      </c>
      <c r="R1570" s="4"/>
      <c r="S1570" s="4"/>
      <c r="T1570" s="4"/>
      <c r="U1570" s="4"/>
      <c r="V1570" s="4"/>
    </row>
    <row r="1571" spans="1:22" ht="16.5" customHeight="1" x14ac:dyDescent="0.25">
      <c r="A1571" s="3" t="s">
        <v>608</v>
      </c>
      <c r="B1571" s="12" t="s">
        <v>684</v>
      </c>
      <c r="C1571" s="13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>
        <v>305</v>
      </c>
      <c r="P1571" s="4"/>
      <c r="Q1571" s="4">
        <v>0</v>
      </c>
      <c r="R1571" s="4"/>
      <c r="S1571" s="4"/>
      <c r="T1571" s="4"/>
      <c r="U1571" s="4"/>
      <c r="V1571" s="4"/>
    </row>
    <row r="1572" spans="1:22" ht="16.5" customHeight="1" x14ac:dyDescent="0.25">
      <c r="A1572" s="3" t="s">
        <v>608</v>
      </c>
      <c r="B1572" s="12" t="s">
        <v>685</v>
      </c>
      <c r="C1572" s="13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>
        <v>127</v>
      </c>
      <c r="P1572" s="4"/>
      <c r="Q1572" s="4">
        <v>0</v>
      </c>
      <c r="R1572" s="4"/>
      <c r="S1572" s="4"/>
      <c r="T1572" s="4"/>
      <c r="U1572" s="4"/>
      <c r="V1572" s="4"/>
    </row>
    <row r="1573" spans="1:22" ht="16.5" customHeight="1" x14ac:dyDescent="0.3">
      <c r="A1573" s="3" t="s">
        <v>608</v>
      </c>
      <c r="B1573" s="12" t="s">
        <v>2318</v>
      </c>
      <c r="C1573" s="1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62">
        <v>12658</v>
      </c>
    </row>
    <row r="1574" spans="1:22" ht="16.5" customHeight="1" x14ac:dyDescent="0.25">
      <c r="A1574" s="3" t="s">
        <v>608</v>
      </c>
      <c r="B1574" s="12" t="s">
        <v>1428</v>
      </c>
      <c r="C1574" s="1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>
        <v>4</v>
      </c>
      <c r="T1574" s="4">
        <v>16</v>
      </c>
      <c r="U1574" s="4"/>
      <c r="V1574" s="4"/>
    </row>
    <row r="1575" spans="1:22" ht="16.5" customHeight="1" x14ac:dyDescent="0.25">
      <c r="A1575" s="3" t="s">
        <v>608</v>
      </c>
      <c r="B1575" s="12" t="s">
        <v>621</v>
      </c>
      <c r="C1575" s="13"/>
      <c r="D1575" s="4"/>
      <c r="E1575" s="4"/>
      <c r="F1575" s="4">
        <v>8745</v>
      </c>
      <c r="G1575" s="4">
        <v>96</v>
      </c>
      <c r="H1575" s="4"/>
      <c r="I1575" s="4"/>
      <c r="J1575" s="4">
        <v>512</v>
      </c>
      <c r="K1575" s="4"/>
      <c r="L1575" s="4"/>
      <c r="M1575" s="4"/>
      <c r="N1575" s="4"/>
      <c r="O1575" s="4"/>
      <c r="P1575" s="4"/>
      <c r="Q1575" s="4">
        <v>0</v>
      </c>
      <c r="R1575" s="4"/>
      <c r="S1575" s="4"/>
      <c r="T1575" s="4"/>
      <c r="U1575" s="4"/>
      <c r="V1575" s="4"/>
    </row>
    <row r="1576" spans="1:22" ht="16.5" customHeight="1" x14ac:dyDescent="0.25">
      <c r="A1576" s="3" t="s">
        <v>608</v>
      </c>
      <c r="B1576" s="12" t="s">
        <v>622</v>
      </c>
      <c r="C1576" s="13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>
        <v>5500</v>
      </c>
      <c r="O1576" s="4"/>
      <c r="P1576" s="4"/>
      <c r="Q1576" s="4">
        <v>0</v>
      </c>
      <c r="R1576" s="4"/>
      <c r="S1576" s="4"/>
      <c r="T1576" s="4"/>
      <c r="U1576" s="4"/>
      <c r="V1576" s="4"/>
    </row>
    <row r="1577" spans="1:22" s="10" customFormat="1" ht="16.5" customHeight="1" x14ac:dyDescent="0.25">
      <c r="A1577" s="3" t="s">
        <v>608</v>
      </c>
      <c r="B1577" s="12" t="s">
        <v>623</v>
      </c>
      <c r="C1577" s="13"/>
      <c r="D1577" s="4">
        <v>24750</v>
      </c>
      <c r="E1577" s="4">
        <v>1800</v>
      </c>
      <c r="F1577" s="4">
        <v>3800</v>
      </c>
      <c r="G1577" s="4">
        <v>5000</v>
      </c>
      <c r="H1577" s="4">
        <v>108</v>
      </c>
      <c r="I1577" s="4"/>
      <c r="J1577" s="4"/>
      <c r="K1577" s="4"/>
      <c r="L1577" s="4"/>
      <c r="M1577" s="4"/>
      <c r="N1577" s="4"/>
      <c r="O1577" s="4"/>
      <c r="P1577" s="4"/>
      <c r="Q1577" s="4">
        <v>0</v>
      </c>
      <c r="R1577" s="4"/>
      <c r="S1577" s="4"/>
      <c r="T1577" s="4"/>
      <c r="U1577" s="4"/>
      <c r="V1577" s="4"/>
    </row>
    <row r="1578" spans="1:22" s="10" customFormat="1" ht="16.5" customHeight="1" x14ac:dyDescent="0.25">
      <c r="A1578" s="3" t="s">
        <v>608</v>
      </c>
      <c r="B1578" s="12" t="s">
        <v>1429</v>
      </c>
      <c r="C1578" s="13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>
        <v>142</v>
      </c>
      <c r="T1578" s="4">
        <v>142</v>
      </c>
      <c r="U1578" s="4"/>
      <c r="V1578" s="4"/>
    </row>
    <row r="1579" spans="1:22" ht="16.5" customHeight="1" x14ac:dyDescent="0.25">
      <c r="A1579" s="3" t="s">
        <v>608</v>
      </c>
      <c r="B1579" s="12" t="s">
        <v>624</v>
      </c>
      <c r="C1579" s="13"/>
      <c r="D1579" s="4">
        <v>3000</v>
      </c>
      <c r="E1579" s="4">
        <v>5000</v>
      </c>
      <c r="F1579" s="4">
        <v>5000</v>
      </c>
      <c r="G1579" s="4"/>
      <c r="H1579" s="4"/>
      <c r="I1579" s="4"/>
      <c r="J1579" s="4"/>
      <c r="K1579" s="4">
        <v>3500</v>
      </c>
      <c r="L1579" s="4"/>
      <c r="M1579" s="4"/>
      <c r="N1579" s="4"/>
      <c r="O1579" s="4"/>
      <c r="P1579" s="4"/>
      <c r="Q1579" s="4">
        <v>0</v>
      </c>
      <c r="R1579" s="4"/>
      <c r="S1579" s="4"/>
      <c r="T1579" s="4"/>
      <c r="U1579" s="4"/>
      <c r="V1579" s="4"/>
    </row>
    <row r="1580" spans="1:22" ht="16.5" customHeight="1" x14ac:dyDescent="0.25">
      <c r="A1580" s="3" t="s">
        <v>608</v>
      </c>
      <c r="B1580" s="12" t="s">
        <v>1430</v>
      </c>
      <c r="C1580" s="13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>
        <v>2000</v>
      </c>
      <c r="U1580" s="4"/>
      <c r="V1580" s="4"/>
    </row>
    <row r="1581" spans="1:22" s="10" customFormat="1" ht="16.5" customHeight="1" x14ac:dyDescent="0.25">
      <c r="A1581" s="3" t="s">
        <v>608</v>
      </c>
      <c r="B1581" s="12" t="s">
        <v>1431</v>
      </c>
      <c r="C1581" s="13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>
        <v>18</v>
      </c>
      <c r="U1581" s="4"/>
      <c r="V1581" s="4">
        <v>37</v>
      </c>
    </row>
    <row r="1582" spans="1:22" ht="16.5" customHeight="1" x14ac:dyDescent="0.25">
      <c r="A1582" s="3" t="s">
        <v>608</v>
      </c>
      <c r="B1582" s="12" t="s">
        <v>1210</v>
      </c>
      <c r="C1582" s="13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>
        <v>60</v>
      </c>
      <c r="S1582" s="4"/>
      <c r="T1582" s="4"/>
      <c r="U1582" s="4"/>
      <c r="V1582" s="4"/>
    </row>
    <row r="1583" spans="1:22" ht="16.5" customHeight="1" x14ac:dyDescent="0.25">
      <c r="A1583" s="3" t="s">
        <v>608</v>
      </c>
      <c r="B1583" s="12" t="s">
        <v>1211</v>
      </c>
      <c r="C1583" s="1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>
        <v>60</v>
      </c>
      <c r="S1583" s="4"/>
      <c r="T1583" s="4"/>
      <c r="U1583" s="4"/>
      <c r="V1583" s="4">
        <v>1677</v>
      </c>
    </row>
    <row r="1584" spans="1:22" ht="16.5" customHeight="1" x14ac:dyDescent="0.25">
      <c r="A1584" s="3" t="s">
        <v>608</v>
      </c>
      <c r="B1584" s="12" t="s">
        <v>626</v>
      </c>
      <c r="C1584" s="13"/>
      <c r="D1584" s="4">
        <v>3000</v>
      </c>
      <c r="E1584" s="4">
        <v>3000</v>
      </c>
      <c r="F1584" s="4">
        <v>3200</v>
      </c>
      <c r="G1584" s="4"/>
      <c r="H1584" s="4"/>
      <c r="I1584" s="4"/>
      <c r="J1584" s="4">
        <v>30034</v>
      </c>
      <c r="K1584" s="4">
        <v>19845</v>
      </c>
      <c r="L1584" s="4"/>
      <c r="M1584" s="4"/>
      <c r="N1584" s="4"/>
      <c r="O1584" s="4"/>
      <c r="P1584" s="4"/>
      <c r="Q1584" s="4">
        <v>0</v>
      </c>
      <c r="R1584" s="4"/>
      <c r="S1584" s="4"/>
      <c r="T1584" s="4"/>
      <c r="U1584" s="4"/>
      <c r="V1584" s="4"/>
    </row>
    <row r="1585" spans="1:22" ht="16.5" customHeight="1" x14ac:dyDescent="0.25">
      <c r="A1585" s="12" t="s">
        <v>608</v>
      </c>
      <c r="B1585" s="12" t="s">
        <v>627</v>
      </c>
      <c r="C1585" s="14"/>
      <c r="D1585" s="20">
        <v>5015</v>
      </c>
      <c r="E1585" s="20">
        <v>1150</v>
      </c>
      <c r="F1585" s="20">
        <v>2205</v>
      </c>
      <c r="G1585" s="20">
        <v>4320</v>
      </c>
      <c r="H1585" s="20">
        <v>4204</v>
      </c>
      <c r="I1585" s="20">
        <v>6000</v>
      </c>
      <c r="J1585" s="20">
        <v>3000</v>
      </c>
      <c r="K1585" s="20">
        <v>1000</v>
      </c>
      <c r="L1585" s="20">
        <v>15188</v>
      </c>
      <c r="M1585" s="20">
        <v>300</v>
      </c>
      <c r="N1585" s="20">
        <v>5460</v>
      </c>
      <c r="O1585" s="20">
        <v>700</v>
      </c>
      <c r="P1585" s="20">
        <v>500</v>
      </c>
      <c r="Q1585" s="20">
        <v>0</v>
      </c>
      <c r="R1585" s="20">
        <v>4850</v>
      </c>
      <c r="S1585" s="20">
        <v>6680</v>
      </c>
      <c r="T1585" s="20">
        <v>880</v>
      </c>
      <c r="U1585" s="20">
        <v>6772</v>
      </c>
      <c r="V1585" s="20">
        <v>310</v>
      </c>
    </row>
    <row r="1586" spans="1:22" ht="16.5" customHeight="1" x14ac:dyDescent="0.25">
      <c r="A1586" s="12" t="s">
        <v>608</v>
      </c>
      <c r="B1586" s="12" t="s">
        <v>628</v>
      </c>
      <c r="C1586" s="14"/>
      <c r="D1586" s="20">
        <v>15320</v>
      </c>
      <c r="E1586" s="20">
        <v>8100</v>
      </c>
      <c r="F1586" s="20">
        <v>3700</v>
      </c>
      <c r="G1586" s="20">
        <v>5350</v>
      </c>
      <c r="H1586" s="20">
        <v>3116</v>
      </c>
      <c r="I1586" s="20"/>
      <c r="J1586" s="20">
        <v>18639</v>
      </c>
      <c r="K1586" s="20">
        <v>2615</v>
      </c>
      <c r="L1586" s="20"/>
      <c r="M1586" s="20">
        <v>25893</v>
      </c>
      <c r="N1586" s="20">
        <v>21053</v>
      </c>
      <c r="O1586" s="20">
        <v>12875</v>
      </c>
      <c r="P1586" s="20">
        <v>8824</v>
      </c>
      <c r="Q1586" s="20">
        <v>0</v>
      </c>
      <c r="R1586" s="20">
        <v>12226</v>
      </c>
      <c r="S1586" s="20">
        <v>17399</v>
      </c>
      <c r="T1586" s="20">
        <v>60210</v>
      </c>
      <c r="U1586" s="20">
        <v>9521</v>
      </c>
      <c r="V1586" s="20">
        <v>85442</v>
      </c>
    </row>
    <row r="1587" spans="1:22" ht="16.5" customHeight="1" x14ac:dyDescent="0.25">
      <c r="A1587" s="3" t="s">
        <v>608</v>
      </c>
      <c r="B1587" s="12" t="s">
        <v>1807</v>
      </c>
      <c r="C1587" s="14"/>
      <c r="D1587" s="4"/>
      <c r="E1587" s="4"/>
      <c r="F1587" s="4"/>
      <c r="G1587" s="4"/>
      <c r="H1587" s="4"/>
      <c r="I1587" s="4"/>
      <c r="J1587" s="4"/>
      <c r="K1587" s="4"/>
      <c r="L1587" s="4"/>
      <c r="M1587" s="4">
        <v>439</v>
      </c>
      <c r="N1587" s="4"/>
      <c r="O1587" s="4"/>
      <c r="P1587" s="4"/>
      <c r="Q1587" s="4">
        <v>0</v>
      </c>
      <c r="R1587" s="4"/>
      <c r="S1587" s="4"/>
      <c r="T1587" s="4"/>
      <c r="U1587" s="4"/>
      <c r="V1587" s="4"/>
    </row>
    <row r="1588" spans="1:22" ht="16.5" customHeight="1" x14ac:dyDescent="0.25">
      <c r="A1588" s="3" t="s">
        <v>608</v>
      </c>
      <c r="B1588" s="12" t="s">
        <v>629</v>
      </c>
      <c r="C1588" s="14"/>
      <c r="D1588" s="4">
        <v>12200</v>
      </c>
      <c r="E1588" s="4">
        <v>3200</v>
      </c>
      <c r="F1588" s="4">
        <v>900</v>
      </c>
      <c r="G1588" s="4">
        <v>300</v>
      </c>
      <c r="H1588" s="4">
        <v>300</v>
      </c>
      <c r="I1588" s="4">
        <v>4500</v>
      </c>
      <c r="J1588" s="4"/>
      <c r="K1588" s="4"/>
      <c r="L1588" s="4"/>
      <c r="M1588" s="4"/>
      <c r="N1588" s="4">
        <v>9000</v>
      </c>
      <c r="O1588" s="4">
        <v>10000</v>
      </c>
      <c r="P1588" s="4"/>
      <c r="Q1588" s="4">
        <v>203</v>
      </c>
      <c r="R1588" s="4">
        <v>3500</v>
      </c>
      <c r="S1588" s="4">
        <v>7500</v>
      </c>
      <c r="T1588" s="4">
        <v>14000</v>
      </c>
      <c r="U1588" s="4"/>
      <c r="V1588" s="4"/>
    </row>
    <row r="1589" spans="1:22" ht="16.5" customHeight="1" x14ac:dyDescent="0.25">
      <c r="A1589" s="12" t="s">
        <v>608</v>
      </c>
      <c r="B1589" s="12" t="s">
        <v>1915</v>
      </c>
      <c r="C1589" s="14"/>
      <c r="D1589" s="20">
        <v>10480</v>
      </c>
      <c r="E1589" s="20">
        <v>2645</v>
      </c>
      <c r="F1589" s="20">
        <v>4750</v>
      </c>
      <c r="G1589" s="20">
        <v>4607</v>
      </c>
      <c r="H1589" s="20">
        <v>23078</v>
      </c>
      <c r="I1589" s="20">
        <v>5200</v>
      </c>
      <c r="J1589" s="20">
        <v>19870</v>
      </c>
      <c r="K1589" s="20">
        <v>6800</v>
      </c>
      <c r="L1589" s="20">
        <v>29557</v>
      </c>
      <c r="M1589" s="20">
        <v>15450</v>
      </c>
      <c r="N1589" s="20">
        <v>18352</v>
      </c>
      <c r="O1589" s="20">
        <v>21620</v>
      </c>
      <c r="P1589" s="20">
        <v>36821</v>
      </c>
      <c r="Q1589" s="20">
        <v>2900</v>
      </c>
      <c r="R1589" s="20">
        <v>36600</v>
      </c>
      <c r="S1589" s="20">
        <v>67900</v>
      </c>
      <c r="T1589" s="20">
        <v>54200</v>
      </c>
      <c r="U1589" s="20">
        <v>88538</v>
      </c>
      <c r="V1589" s="20">
        <v>36261</v>
      </c>
    </row>
    <row r="1590" spans="1:22" ht="16.5" customHeight="1" x14ac:dyDescent="0.25">
      <c r="A1590" s="3" t="s">
        <v>608</v>
      </c>
      <c r="B1590" s="12" t="s">
        <v>630</v>
      </c>
      <c r="C1590" s="14"/>
      <c r="D1590" s="4"/>
      <c r="E1590" s="4"/>
      <c r="F1590" s="4"/>
      <c r="G1590" s="4"/>
      <c r="H1590" s="4"/>
      <c r="I1590" s="4"/>
      <c r="J1590" s="4"/>
      <c r="K1590" s="4"/>
      <c r="L1590" s="4"/>
      <c r="M1590" s="4">
        <v>3076</v>
      </c>
      <c r="N1590" s="4"/>
      <c r="O1590" s="4"/>
      <c r="P1590" s="4"/>
      <c r="Q1590" s="4">
        <v>0</v>
      </c>
      <c r="R1590" s="4"/>
      <c r="S1590" s="4"/>
      <c r="T1590" s="4"/>
      <c r="U1590" s="4"/>
      <c r="V1590" s="4"/>
    </row>
    <row r="1591" spans="1:22" ht="16.5" customHeight="1" x14ac:dyDescent="0.25">
      <c r="A1591" s="3" t="s">
        <v>608</v>
      </c>
      <c r="B1591" s="12" t="s">
        <v>631</v>
      </c>
      <c r="C1591" s="14"/>
      <c r="D1591" s="4">
        <v>5200</v>
      </c>
      <c r="E1591" s="4"/>
      <c r="F1591" s="4"/>
      <c r="G1591" s="4"/>
      <c r="H1591" s="4"/>
      <c r="I1591" s="4"/>
      <c r="J1591" s="4"/>
      <c r="K1591" s="4">
        <v>2000</v>
      </c>
      <c r="L1591" s="4"/>
      <c r="M1591" s="4"/>
      <c r="N1591" s="4"/>
      <c r="O1591" s="4"/>
      <c r="P1591" s="4"/>
      <c r="Q1591" s="4">
        <v>0</v>
      </c>
      <c r="R1591" s="4"/>
      <c r="S1591" s="4"/>
      <c r="T1591" s="4"/>
      <c r="U1591" s="4"/>
      <c r="V1591" s="4"/>
    </row>
    <row r="1592" spans="1:22" ht="16.5" customHeight="1" x14ac:dyDescent="0.3">
      <c r="A1592" s="3" t="s">
        <v>608</v>
      </c>
      <c r="B1592" s="12" t="s">
        <v>2319</v>
      </c>
      <c r="C1592" s="1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62">
        <v>5726</v>
      </c>
    </row>
    <row r="1593" spans="1:22" ht="16.5" customHeight="1" x14ac:dyDescent="0.25">
      <c r="A1593" s="3" t="s">
        <v>608</v>
      </c>
      <c r="B1593" s="12" t="s">
        <v>632</v>
      </c>
      <c r="C1593" s="14"/>
      <c r="D1593" s="4">
        <v>5170</v>
      </c>
      <c r="E1593" s="4">
        <v>1647</v>
      </c>
      <c r="F1593" s="4">
        <v>1760</v>
      </c>
      <c r="G1593" s="4">
        <v>1420</v>
      </c>
      <c r="H1593" s="4">
        <v>4920</v>
      </c>
      <c r="I1593" s="4">
        <v>1000</v>
      </c>
      <c r="J1593" s="4">
        <v>900</v>
      </c>
      <c r="K1593" s="4">
        <v>1600</v>
      </c>
      <c r="L1593" s="4"/>
      <c r="M1593" s="4"/>
      <c r="N1593" s="4">
        <v>5000</v>
      </c>
      <c r="O1593" s="4">
        <v>10700</v>
      </c>
      <c r="P1593" s="4"/>
      <c r="Q1593" s="4">
        <v>0</v>
      </c>
      <c r="R1593" s="4">
        <v>3500</v>
      </c>
      <c r="S1593" s="4"/>
      <c r="T1593" s="4">
        <v>12500</v>
      </c>
      <c r="U1593" s="4"/>
      <c r="V1593" s="4"/>
    </row>
    <row r="1594" spans="1:22" ht="16.5" customHeight="1" x14ac:dyDescent="0.25">
      <c r="A1594" s="3" t="s">
        <v>608</v>
      </c>
      <c r="B1594" s="12" t="s">
        <v>1633</v>
      </c>
      <c r="C1594" s="1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>
        <v>6500</v>
      </c>
      <c r="V1594" s="4">
        <v>9166</v>
      </c>
    </row>
    <row r="1595" spans="1:22" ht="16.5" customHeight="1" x14ac:dyDescent="0.3">
      <c r="A1595" s="3" t="s">
        <v>608</v>
      </c>
      <c r="B1595" s="12" t="s">
        <v>2320</v>
      </c>
      <c r="C1595" s="1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62">
        <v>1134</v>
      </c>
    </row>
    <row r="1596" spans="1:22" ht="16.5" customHeight="1" x14ac:dyDescent="0.25">
      <c r="A1596" s="3" t="s">
        <v>608</v>
      </c>
      <c r="B1596" s="12" t="s">
        <v>633</v>
      </c>
      <c r="C1596" s="14"/>
      <c r="D1596" s="4"/>
      <c r="E1596" s="4"/>
      <c r="F1596" s="4"/>
      <c r="G1596" s="4"/>
      <c r="H1596" s="4"/>
      <c r="I1596" s="4"/>
      <c r="J1596" s="4">
        <v>1800</v>
      </c>
      <c r="K1596" s="4">
        <v>591</v>
      </c>
      <c r="L1596" s="4"/>
      <c r="M1596" s="4">
        <v>18058</v>
      </c>
      <c r="N1596" s="4"/>
      <c r="O1596" s="4">
        <v>7702</v>
      </c>
      <c r="P1596" s="4">
        <v>8729</v>
      </c>
      <c r="Q1596" s="4">
        <v>0</v>
      </c>
      <c r="R1596" s="4"/>
      <c r="S1596" s="4">
        <v>1657</v>
      </c>
      <c r="T1596" s="4">
        <v>30</v>
      </c>
      <c r="U1596" s="4">
        <v>19329</v>
      </c>
      <c r="V1596" s="4">
        <v>8909</v>
      </c>
    </row>
    <row r="1597" spans="1:22" ht="16.5" customHeight="1" x14ac:dyDescent="0.25">
      <c r="A1597" s="3" t="s">
        <v>608</v>
      </c>
      <c r="B1597" s="12" t="s">
        <v>1634</v>
      </c>
      <c r="C1597" s="1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>
        <v>13609</v>
      </c>
      <c r="V1597" s="4">
        <v>8276</v>
      </c>
    </row>
    <row r="1598" spans="1:22" ht="16.5" customHeight="1" x14ac:dyDescent="0.25">
      <c r="A1598" s="3" t="s">
        <v>608</v>
      </c>
      <c r="B1598" s="12" t="s">
        <v>1432</v>
      </c>
      <c r="C1598" s="1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>
        <v>3125</v>
      </c>
      <c r="T1598" s="4">
        <v>6655</v>
      </c>
      <c r="U1598" s="4"/>
      <c r="V1598" s="4"/>
    </row>
    <row r="1599" spans="1:22" ht="16.5" customHeight="1" x14ac:dyDescent="0.25">
      <c r="A1599" s="3" t="s">
        <v>608</v>
      </c>
      <c r="B1599" s="12" t="s">
        <v>634</v>
      </c>
      <c r="C1599" s="14"/>
      <c r="D1599" s="4"/>
      <c r="E1599" s="4"/>
      <c r="F1599" s="4"/>
      <c r="G1599" s="4"/>
      <c r="H1599" s="4"/>
      <c r="I1599" s="4"/>
      <c r="J1599" s="4">
        <v>2000</v>
      </c>
      <c r="K1599" s="4"/>
      <c r="L1599" s="4"/>
      <c r="M1599" s="4"/>
      <c r="N1599" s="4"/>
      <c r="O1599" s="4"/>
      <c r="P1599" s="4"/>
      <c r="Q1599" s="4">
        <v>0</v>
      </c>
      <c r="R1599" s="4"/>
      <c r="S1599" s="4"/>
      <c r="T1599" s="4"/>
      <c r="U1599" s="4"/>
      <c r="V1599" s="4"/>
    </row>
    <row r="1600" spans="1:22" ht="16.5" customHeight="1" x14ac:dyDescent="0.25">
      <c r="A1600" s="3" t="s">
        <v>608</v>
      </c>
      <c r="B1600" s="12" t="s">
        <v>635</v>
      </c>
      <c r="C1600" s="14"/>
      <c r="D1600" s="4"/>
      <c r="E1600" s="4"/>
      <c r="F1600" s="4"/>
      <c r="G1600" s="4"/>
      <c r="H1600" s="4"/>
      <c r="I1600" s="4"/>
      <c r="J1600" s="4"/>
      <c r="K1600" s="4"/>
      <c r="L1600" s="4"/>
      <c r="M1600" s="4">
        <v>6746</v>
      </c>
      <c r="N1600" s="4">
        <v>7568</v>
      </c>
      <c r="O1600" s="4"/>
      <c r="P1600" s="4">
        <v>14660</v>
      </c>
      <c r="Q1600" s="4">
        <v>3549</v>
      </c>
      <c r="R1600" s="4">
        <v>533</v>
      </c>
      <c r="S1600" s="4">
        <v>2515</v>
      </c>
      <c r="T1600" s="4">
        <v>9714</v>
      </c>
      <c r="U1600" s="4">
        <v>404</v>
      </c>
      <c r="V1600" s="4"/>
    </row>
    <row r="1601" spans="1:22" ht="16.5" customHeight="1" x14ac:dyDescent="0.25">
      <c r="A1601" s="3" t="s">
        <v>608</v>
      </c>
      <c r="B1601" s="12" t="s">
        <v>686</v>
      </c>
      <c r="C1601" s="1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>
        <v>3555</v>
      </c>
      <c r="P1601" s="4"/>
      <c r="Q1601" s="4">
        <v>5922</v>
      </c>
      <c r="R1601" s="4">
        <v>5727</v>
      </c>
      <c r="S1601" s="4"/>
      <c r="T1601" s="4"/>
      <c r="U1601" s="4">
        <v>2689</v>
      </c>
      <c r="V1601" s="4">
        <v>5865</v>
      </c>
    </row>
    <row r="1602" spans="1:22" s="10" customFormat="1" ht="16.5" customHeight="1" x14ac:dyDescent="0.25">
      <c r="A1602" s="3" t="s">
        <v>608</v>
      </c>
      <c r="B1602" s="12" t="s">
        <v>636</v>
      </c>
      <c r="C1602" s="14"/>
      <c r="D1602" s="4">
        <v>3150</v>
      </c>
      <c r="E1602" s="4">
        <v>950</v>
      </c>
      <c r="F1602" s="4">
        <v>2500</v>
      </c>
      <c r="G1602" s="4">
        <v>3050</v>
      </c>
      <c r="H1602" s="4">
        <v>2800</v>
      </c>
      <c r="I1602" s="4">
        <v>3800</v>
      </c>
      <c r="J1602" s="4">
        <v>2600</v>
      </c>
      <c r="K1602" s="4">
        <v>11509</v>
      </c>
      <c r="L1602" s="4">
        <v>7900</v>
      </c>
      <c r="M1602" s="4">
        <v>3900</v>
      </c>
      <c r="N1602" s="4">
        <v>14438</v>
      </c>
      <c r="O1602" s="4">
        <v>13305</v>
      </c>
      <c r="P1602" s="4">
        <v>793</v>
      </c>
      <c r="Q1602" s="4">
        <v>0</v>
      </c>
      <c r="R1602" s="4">
        <v>6800</v>
      </c>
      <c r="S1602" s="4">
        <v>16300</v>
      </c>
      <c r="T1602" s="4">
        <v>14950</v>
      </c>
      <c r="U1602" s="4">
        <v>8600</v>
      </c>
      <c r="V1602" s="4">
        <v>13314</v>
      </c>
    </row>
    <row r="1603" spans="1:22" ht="16.5" customHeight="1" x14ac:dyDescent="0.25">
      <c r="A1603" s="3" t="s">
        <v>608</v>
      </c>
      <c r="B1603" s="12" t="s">
        <v>637</v>
      </c>
      <c r="C1603" s="14"/>
      <c r="D1603" s="4">
        <v>300</v>
      </c>
      <c r="E1603" s="4"/>
      <c r="F1603" s="4"/>
      <c r="G1603" s="4"/>
      <c r="H1603" s="4"/>
      <c r="I1603" s="4"/>
      <c r="J1603" s="4">
        <v>25</v>
      </c>
      <c r="K1603" s="4">
        <v>300</v>
      </c>
      <c r="L1603" s="4">
        <v>3</v>
      </c>
      <c r="M1603" s="4"/>
      <c r="N1603" s="4"/>
      <c r="O1603" s="4"/>
      <c r="P1603" s="4"/>
      <c r="Q1603" s="4">
        <v>13151</v>
      </c>
      <c r="R1603" s="4"/>
      <c r="S1603" s="4"/>
      <c r="T1603" s="4"/>
      <c r="U1603" s="4"/>
      <c r="V1603" s="4"/>
    </row>
    <row r="1604" spans="1:22" ht="16.5" customHeight="1" x14ac:dyDescent="0.25">
      <c r="A1604" s="3" t="s">
        <v>608</v>
      </c>
      <c r="B1604" s="12" t="s">
        <v>1635</v>
      </c>
      <c r="C1604" s="1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>
        <v>13269</v>
      </c>
      <c r="V1604" s="4">
        <v>8027</v>
      </c>
    </row>
    <row r="1605" spans="1:22" ht="16.5" customHeight="1" x14ac:dyDescent="0.25">
      <c r="A1605" s="3" t="s">
        <v>608</v>
      </c>
      <c r="B1605" s="12" t="s">
        <v>1808</v>
      </c>
      <c r="C1605" s="1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>
        <v>3909</v>
      </c>
      <c r="O1605" s="4"/>
      <c r="P1605" s="4"/>
      <c r="Q1605" s="4">
        <v>0</v>
      </c>
      <c r="R1605" s="4"/>
      <c r="S1605" s="4"/>
      <c r="T1605" s="4"/>
      <c r="U1605" s="4"/>
      <c r="V1605" s="4"/>
    </row>
    <row r="1606" spans="1:22" ht="16.5" customHeight="1" x14ac:dyDescent="0.25">
      <c r="A1606" s="3" t="s">
        <v>608</v>
      </c>
      <c r="B1606" s="12" t="s">
        <v>638</v>
      </c>
      <c r="C1606" s="14"/>
      <c r="D1606" s="4">
        <v>1566</v>
      </c>
      <c r="E1606" s="4">
        <v>4560</v>
      </c>
      <c r="F1606" s="4">
        <v>340</v>
      </c>
      <c r="G1606" s="4">
        <v>176</v>
      </c>
      <c r="H1606" s="4"/>
      <c r="I1606" s="4"/>
      <c r="J1606" s="4"/>
      <c r="K1606" s="4"/>
      <c r="L1606" s="4"/>
      <c r="M1606" s="4"/>
      <c r="N1606" s="4"/>
      <c r="O1606" s="4"/>
      <c r="P1606" s="4"/>
      <c r="Q1606" s="4">
        <v>0</v>
      </c>
      <c r="R1606" s="4"/>
      <c r="S1606" s="4"/>
      <c r="T1606" s="4"/>
      <c r="U1606" s="4"/>
      <c r="V1606" s="4"/>
    </row>
    <row r="1607" spans="1:22" ht="16.5" customHeight="1" x14ac:dyDescent="0.25">
      <c r="A1607" s="3" t="s">
        <v>608</v>
      </c>
      <c r="B1607" s="12" t="s">
        <v>1433</v>
      </c>
      <c r="C1607" s="1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>
        <v>2476</v>
      </c>
      <c r="T1607" s="4">
        <v>6085</v>
      </c>
      <c r="U1607" s="4"/>
      <c r="V1607" s="4"/>
    </row>
    <row r="1608" spans="1:22" ht="16.5" customHeight="1" x14ac:dyDescent="0.25">
      <c r="A1608" s="3" t="s">
        <v>608</v>
      </c>
      <c r="B1608" s="12" t="s">
        <v>639</v>
      </c>
      <c r="C1608" s="14"/>
      <c r="D1608" s="4"/>
      <c r="E1608" s="4"/>
      <c r="F1608" s="4">
        <v>89</v>
      </c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>
        <v>0</v>
      </c>
      <c r="R1608" s="4"/>
      <c r="S1608" s="4"/>
      <c r="T1608" s="4"/>
      <c r="U1608" s="4"/>
      <c r="V1608" s="4"/>
    </row>
    <row r="1609" spans="1:22" ht="16.5" customHeight="1" x14ac:dyDescent="0.3">
      <c r="A1609" s="3" t="s">
        <v>608</v>
      </c>
      <c r="B1609" s="12" t="s">
        <v>2321</v>
      </c>
      <c r="C1609" s="1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62">
        <v>5719</v>
      </c>
    </row>
    <row r="1610" spans="1:22" ht="16.5" customHeight="1" x14ac:dyDescent="0.25">
      <c r="A1610" s="3" t="s">
        <v>608</v>
      </c>
      <c r="B1610" s="12" t="s">
        <v>640</v>
      </c>
      <c r="C1610" s="14"/>
      <c r="D1610" s="4">
        <v>3000</v>
      </c>
      <c r="E1610" s="4">
        <v>3588</v>
      </c>
      <c r="F1610" s="4">
        <v>5700</v>
      </c>
      <c r="G1610" s="4"/>
      <c r="H1610" s="4">
        <v>1300</v>
      </c>
      <c r="I1610" s="4"/>
      <c r="J1610" s="4">
        <v>500</v>
      </c>
      <c r="K1610" s="4">
        <v>1000</v>
      </c>
      <c r="L1610" s="4">
        <v>4000</v>
      </c>
      <c r="M1610" s="4">
        <v>2000</v>
      </c>
      <c r="N1610" s="4">
        <v>16091</v>
      </c>
      <c r="O1610" s="4">
        <v>8700</v>
      </c>
      <c r="P1610" s="4"/>
      <c r="Q1610" s="4">
        <v>0</v>
      </c>
      <c r="R1610" s="4">
        <v>11000</v>
      </c>
      <c r="S1610" s="4">
        <v>11000</v>
      </c>
      <c r="T1610" s="4">
        <v>6500</v>
      </c>
      <c r="U1610" s="4"/>
      <c r="V1610" s="4">
        <v>4000</v>
      </c>
    </row>
    <row r="1611" spans="1:22" ht="16.5" customHeight="1" x14ac:dyDescent="0.25">
      <c r="A1611" s="3" t="s">
        <v>608</v>
      </c>
      <c r="B1611" s="12" t="s">
        <v>1434</v>
      </c>
      <c r="C1611" s="1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>
        <v>2000</v>
      </c>
      <c r="U1611" s="4"/>
      <c r="V1611" s="4"/>
    </row>
    <row r="1612" spans="1:22" ht="16.5" customHeight="1" x14ac:dyDescent="0.25">
      <c r="A1612" s="3" t="s">
        <v>608</v>
      </c>
      <c r="B1612" s="12" t="s">
        <v>1636</v>
      </c>
      <c r="C1612" s="1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>
        <v>1500</v>
      </c>
      <c r="V1612" s="4"/>
    </row>
    <row r="1613" spans="1:22" ht="16.5" customHeight="1" x14ac:dyDescent="0.25">
      <c r="A1613" s="3" t="s">
        <v>608</v>
      </c>
      <c r="B1613" s="12" t="s">
        <v>641</v>
      </c>
      <c r="C1613" s="14"/>
      <c r="D1613" s="4"/>
      <c r="E1613" s="4"/>
      <c r="F1613" s="4"/>
      <c r="G1613" s="4"/>
      <c r="H1613" s="4"/>
      <c r="I1613" s="4"/>
      <c r="J1613" s="4"/>
      <c r="K1613" s="4"/>
      <c r="L1613" s="4"/>
      <c r="M1613" s="4">
        <v>1587</v>
      </c>
      <c r="N1613" s="4">
        <v>7275</v>
      </c>
      <c r="O1613" s="4">
        <v>1350</v>
      </c>
      <c r="P1613" s="4"/>
      <c r="Q1613" s="4">
        <v>0</v>
      </c>
      <c r="R1613" s="4">
        <v>67</v>
      </c>
      <c r="S1613" s="4"/>
      <c r="T1613" s="4"/>
      <c r="U1613" s="4"/>
      <c r="V1613" s="4"/>
    </row>
    <row r="1614" spans="1:22" ht="16.5" customHeight="1" x14ac:dyDescent="0.25">
      <c r="A1614" s="3" t="s">
        <v>608</v>
      </c>
      <c r="B1614" s="12" t="s">
        <v>642</v>
      </c>
      <c r="C1614" s="14"/>
      <c r="D1614" s="4"/>
      <c r="E1614" s="4"/>
      <c r="F1614" s="4"/>
      <c r="G1614" s="4"/>
      <c r="H1614" s="4"/>
      <c r="I1614" s="4"/>
      <c r="J1614" s="4"/>
      <c r="K1614" s="4">
        <v>7782</v>
      </c>
      <c r="L1614" s="4">
        <v>21007</v>
      </c>
      <c r="M1614" s="4"/>
      <c r="N1614" s="4"/>
      <c r="O1614" s="4"/>
      <c r="P1614" s="4"/>
      <c r="Q1614" s="4">
        <v>0</v>
      </c>
      <c r="R1614" s="4"/>
      <c r="S1614" s="4"/>
      <c r="T1614" s="4"/>
      <c r="U1614" s="4"/>
      <c r="V1614" s="4"/>
    </row>
    <row r="1615" spans="1:22" ht="16.5" customHeight="1" x14ac:dyDescent="0.25">
      <c r="A1615" s="12" t="s">
        <v>608</v>
      </c>
      <c r="B1615" s="12" t="s">
        <v>1809</v>
      </c>
      <c r="C1615" s="14" t="s">
        <v>643</v>
      </c>
      <c r="D1615" s="20"/>
      <c r="E1615" s="20"/>
      <c r="F1615" s="20"/>
      <c r="G1615" s="20"/>
      <c r="H1615" s="20"/>
      <c r="I1615" s="20"/>
      <c r="J1615" s="20"/>
      <c r="K1615" s="20"/>
      <c r="L1615" s="20"/>
      <c r="M1615" s="20">
        <v>82742</v>
      </c>
      <c r="N1615" s="20">
        <v>6000</v>
      </c>
      <c r="O1615" s="20">
        <v>3046</v>
      </c>
      <c r="P1615" s="20">
        <v>6158</v>
      </c>
      <c r="Q1615" s="20">
        <v>0</v>
      </c>
      <c r="R1615" s="20">
        <v>67</v>
      </c>
      <c r="S1615" s="20">
        <v>600</v>
      </c>
      <c r="T1615" s="20">
        <v>521</v>
      </c>
      <c r="U1615" s="20"/>
      <c r="V1615" s="20">
        <v>702</v>
      </c>
    </row>
    <row r="1616" spans="1:22" ht="16.5" customHeight="1" x14ac:dyDescent="0.25">
      <c r="A1616" s="3" t="s">
        <v>608</v>
      </c>
      <c r="B1616" s="12" t="s">
        <v>1435</v>
      </c>
      <c r="C1616" s="1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>
        <v>2237</v>
      </c>
      <c r="T1616" s="4">
        <v>5000</v>
      </c>
      <c r="U1616" s="4">
        <v>3664</v>
      </c>
      <c r="V1616" s="4">
        <v>17664</v>
      </c>
    </row>
    <row r="1617" spans="1:22" ht="16.5" customHeight="1" x14ac:dyDescent="0.25">
      <c r="A1617" s="3" t="s">
        <v>608</v>
      </c>
      <c r="B1617" s="12" t="s">
        <v>645</v>
      </c>
      <c r="C1617" s="14"/>
      <c r="D1617" s="4">
        <v>11500</v>
      </c>
      <c r="E1617" s="4">
        <v>2500</v>
      </c>
      <c r="F1617" s="4">
        <v>6500</v>
      </c>
      <c r="G1617" s="4">
        <v>3500</v>
      </c>
      <c r="H1617" s="4">
        <v>1000</v>
      </c>
      <c r="I1617" s="4">
        <v>2100</v>
      </c>
      <c r="J1617" s="4">
        <v>3000</v>
      </c>
      <c r="K1617" s="4">
        <v>4200</v>
      </c>
      <c r="L1617" s="4">
        <v>13800</v>
      </c>
      <c r="M1617" s="4">
        <v>7500</v>
      </c>
      <c r="N1617" s="4">
        <v>2200</v>
      </c>
      <c r="O1617" s="4">
        <v>1370</v>
      </c>
      <c r="P1617" s="4">
        <v>2100</v>
      </c>
      <c r="Q1617" s="4">
        <v>0</v>
      </c>
      <c r="R1617" s="4">
        <v>1000</v>
      </c>
      <c r="S1617" s="4"/>
      <c r="T1617" s="4">
        <v>2100</v>
      </c>
      <c r="U1617" s="4">
        <v>3305</v>
      </c>
      <c r="V1617" s="4"/>
    </row>
    <row r="1618" spans="1:22" ht="16.5" customHeight="1" x14ac:dyDescent="0.25">
      <c r="A1618" s="3" t="s">
        <v>608</v>
      </c>
      <c r="B1618" s="12" t="s">
        <v>644</v>
      </c>
      <c r="C1618" s="14"/>
      <c r="D1618" s="4">
        <v>2259</v>
      </c>
      <c r="E1618" s="4">
        <v>2615</v>
      </c>
      <c r="F1618" s="4">
        <v>9922</v>
      </c>
      <c r="G1618" s="4">
        <v>4207</v>
      </c>
      <c r="H1618" s="4">
        <v>2000</v>
      </c>
      <c r="I1618" s="4"/>
      <c r="J1618" s="4"/>
      <c r="K1618" s="4"/>
      <c r="L1618" s="4"/>
      <c r="M1618" s="4"/>
      <c r="N1618" s="4"/>
      <c r="O1618" s="4"/>
      <c r="P1618" s="4"/>
      <c r="Q1618" s="4">
        <v>0</v>
      </c>
      <c r="R1618" s="4"/>
      <c r="S1618" s="4">
        <v>5200</v>
      </c>
      <c r="T1618" s="4"/>
      <c r="U1618" s="4"/>
      <c r="V1618" s="4">
        <v>9489</v>
      </c>
    </row>
    <row r="1619" spans="1:22" ht="16.5" customHeight="1" x14ac:dyDescent="0.25">
      <c r="A1619" s="3" t="s">
        <v>608</v>
      </c>
      <c r="B1619" s="12" t="s">
        <v>646</v>
      </c>
      <c r="C1619" s="13"/>
      <c r="D1619" s="4">
        <v>22870</v>
      </c>
      <c r="E1619" s="4">
        <v>9180</v>
      </c>
      <c r="F1619" s="4">
        <v>9012</v>
      </c>
      <c r="G1619" s="4">
        <v>5176</v>
      </c>
      <c r="H1619" s="4">
        <v>3095</v>
      </c>
      <c r="I1619" s="4"/>
      <c r="J1619" s="4">
        <v>1470</v>
      </c>
      <c r="K1619" s="4">
        <v>1000</v>
      </c>
      <c r="L1619" s="4">
        <v>2500</v>
      </c>
      <c r="M1619" s="4">
        <v>5681</v>
      </c>
      <c r="N1619" s="4">
        <v>19000</v>
      </c>
      <c r="O1619" s="4">
        <v>5500</v>
      </c>
      <c r="P1619" s="4">
        <v>14222</v>
      </c>
      <c r="Q1619" s="4">
        <v>17600</v>
      </c>
      <c r="R1619" s="4">
        <v>9300</v>
      </c>
      <c r="S1619" s="4">
        <v>16500</v>
      </c>
      <c r="T1619" s="4">
        <v>30100</v>
      </c>
      <c r="U1619" s="4">
        <v>19200</v>
      </c>
      <c r="V1619" s="4">
        <v>8098</v>
      </c>
    </row>
    <row r="1620" spans="1:22" ht="16.5" customHeight="1" x14ac:dyDescent="0.25">
      <c r="A1620" s="3" t="s">
        <v>608</v>
      </c>
      <c r="B1620" s="12" t="s">
        <v>1436</v>
      </c>
      <c r="C1620" s="13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>
        <v>16</v>
      </c>
      <c r="U1620" s="4"/>
      <c r="V1620" s="4"/>
    </row>
    <row r="1621" spans="1:22" ht="16.5" customHeight="1" x14ac:dyDescent="0.25">
      <c r="A1621" s="3" t="s">
        <v>608</v>
      </c>
      <c r="B1621" s="12" t="s">
        <v>1437</v>
      </c>
      <c r="C1621" s="13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>
        <v>3</v>
      </c>
      <c r="T1621" s="4">
        <v>5</v>
      </c>
      <c r="U1621" s="4"/>
      <c r="V1621" s="4"/>
    </row>
    <row r="1622" spans="1:22" ht="16.5" customHeight="1" x14ac:dyDescent="0.25">
      <c r="A1622" s="3" t="s">
        <v>608</v>
      </c>
      <c r="B1622" s="12" t="s">
        <v>1438</v>
      </c>
      <c r="C1622" s="13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>
        <v>5</v>
      </c>
      <c r="T1622" s="4">
        <v>4</v>
      </c>
      <c r="U1622" s="4"/>
      <c r="V1622" s="4"/>
    </row>
    <row r="1623" spans="1:22" ht="16.5" customHeight="1" x14ac:dyDescent="0.25">
      <c r="A1623" s="3" t="s">
        <v>608</v>
      </c>
      <c r="B1623" s="12" t="s">
        <v>1439</v>
      </c>
      <c r="C1623" s="1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>
        <v>5</v>
      </c>
      <c r="T1623" s="4">
        <v>16</v>
      </c>
      <c r="U1623" s="4"/>
      <c r="V1623" s="4"/>
    </row>
    <row r="1624" spans="1:22" ht="16.5" customHeight="1" x14ac:dyDescent="0.25">
      <c r="A1624" s="3" t="s">
        <v>608</v>
      </c>
      <c r="B1624" s="12" t="s">
        <v>1440</v>
      </c>
      <c r="C1624" s="13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>
        <v>4</v>
      </c>
      <c r="T1624" s="4">
        <v>2</v>
      </c>
      <c r="U1624" s="4"/>
      <c r="V1624" s="4"/>
    </row>
    <row r="1625" spans="1:22" ht="16.5" customHeight="1" x14ac:dyDescent="0.25">
      <c r="A1625" s="3" t="s">
        <v>608</v>
      </c>
      <c r="B1625" s="12" t="s">
        <v>1441</v>
      </c>
      <c r="C1625" s="13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>
        <v>4</v>
      </c>
      <c r="T1625" s="4">
        <v>8</v>
      </c>
      <c r="U1625" s="4"/>
      <c r="V1625" s="4"/>
    </row>
    <row r="1626" spans="1:22" ht="16.5" customHeight="1" x14ac:dyDescent="0.25">
      <c r="A1626" s="3" t="s">
        <v>608</v>
      </c>
      <c r="B1626" s="12" t="s">
        <v>1446</v>
      </c>
      <c r="C1626" s="13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>
        <v>7</v>
      </c>
      <c r="U1626" s="4"/>
      <c r="V1626" s="4"/>
    </row>
    <row r="1627" spans="1:22" ht="16.5" customHeight="1" x14ac:dyDescent="0.25">
      <c r="A1627" s="3" t="s">
        <v>608</v>
      </c>
      <c r="B1627" s="12" t="s">
        <v>1447</v>
      </c>
      <c r="C1627" s="13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>
        <v>16</v>
      </c>
      <c r="U1627" s="4"/>
      <c r="V1627" s="4"/>
    </row>
    <row r="1628" spans="1:22" ht="16.5" customHeight="1" x14ac:dyDescent="0.25">
      <c r="A1628" s="3" t="s">
        <v>608</v>
      </c>
      <c r="B1628" s="12" t="s">
        <v>1013</v>
      </c>
      <c r="C1628" s="13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>
        <v>1122</v>
      </c>
      <c r="Q1628" s="4">
        <v>0</v>
      </c>
      <c r="R1628" s="4"/>
      <c r="S1628" s="4">
        <v>2600</v>
      </c>
      <c r="T1628" s="4">
        <v>247</v>
      </c>
      <c r="U1628" s="4"/>
      <c r="V1628" s="4"/>
    </row>
    <row r="1629" spans="1:22" ht="16.5" customHeight="1" x14ac:dyDescent="0.25">
      <c r="A1629" s="3" t="s">
        <v>608</v>
      </c>
      <c r="B1629" s="12" t="s">
        <v>1656</v>
      </c>
      <c r="C1629" s="13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>
        <v>709</v>
      </c>
    </row>
    <row r="1630" spans="1:22" ht="16.5" customHeight="1" x14ac:dyDescent="0.25">
      <c r="A1630" s="3" t="s">
        <v>608</v>
      </c>
      <c r="B1630" s="12" t="s">
        <v>1014</v>
      </c>
      <c r="C1630" s="13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>
        <v>11844</v>
      </c>
      <c r="Q1630" s="4">
        <v>0</v>
      </c>
      <c r="R1630" s="4">
        <v>12899</v>
      </c>
      <c r="S1630" s="4"/>
      <c r="T1630" s="4"/>
      <c r="U1630" s="4"/>
      <c r="V1630" s="4"/>
    </row>
    <row r="1631" spans="1:22" ht="16.5" customHeight="1" x14ac:dyDescent="0.25">
      <c r="A1631" s="3" t="s">
        <v>608</v>
      </c>
      <c r="B1631" s="12" t="s">
        <v>1212</v>
      </c>
      <c r="C1631" s="13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>
        <v>2675</v>
      </c>
      <c r="S1631" s="4"/>
      <c r="T1631" s="4"/>
      <c r="U1631" s="4"/>
      <c r="V1631" s="4"/>
    </row>
    <row r="1632" spans="1:22" ht="16.5" customHeight="1" x14ac:dyDescent="0.25">
      <c r="A1632" s="3" t="s">
        <v>608</v>
      </c>
      <c r="B1632" s="12" t="s">
        <v>650</v>
      </c>
      <c r="C1632" s="13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>
        <v>9933</v>
      </c>
      <c r="O1632" s="4"/>
      <c r="P1632" s="4"/>
      <c r="Q1632" s="4">
        <v>0</v>
      </c>
      <c r="R1632" s="4"/>
      <c r="S1632" s="4"/>
      <c r="T1632" s="4"/>
      <c r="U1632" s="4"/>
      <c r="V1632" s="4"/>
    </row>
    <row r="1633" spans="1:22" ht="16.5" customHeight="1" x14ac:dyDescent="0.25">
      <c r="A1633" s="3" t="s">
        <v>608</v>
      </c>
      <c r="B1633" s="12" t="s">
        <v>1442</v>
      </c>
      <c r="C1633" s="1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>
        <v>3</v>
      </c>
      <c r="U1633" s="4"/>
      <c r="V1633" s="4"/>
    </row>
    <row r="1634" spans="1:22" ht="16.5" customHeight="1" x14ac:dyDescent="0.25">
      <c r="A1634" s="3" t="s">
        <v>608</v>
      </c>
      <c r="B1634" s="12" t="s">
        <v>1445</v>
      </c>
      <c r="C1634" s="13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>
        <v>1222</v>
      </c>
      <c r="U1634" s="4"/>
      <c r="V1634" s="4"/>
    </row>
    <row r="1635" spans="1:22" ht="16.5" customHeight="1" x14ac:dyDescent="0.25">
      <c r="A1635" s="3" t="s">
        <v>608</v>
      </c>
      <c r="B1635" s="12" t="s">
        <v>1015</v>
      </c>
      <c r="C1635" s="13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>
        <v>2942</v>
      </c>
      <c r="P1635" s="4">
        <v>10318</v>
      </c>
      <c r="Q1635" s="4">
        <v>0</v>
      </c>
      <c r="R1635" s="4"/>
      <c r="S1635" s="4">
        <v>1226</v>
      </c>
      <c r="T1635" s="4"/>
      <c r="U1635" s="4"/>
      <c r="V1635" s="4"/>
    </row>
    <row r="1636" spans="1:22" ht="16.5" customHeight="1" x14ac:dyDescent="0.25">
      <c r="A1636" s="3" t="s">
        <v>608</v>
      </c>
      <c r="B1636" s="12" t="s">
        <v>1016</v>
      </c>
      <c r="C1636" s="13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>
        <v>7282</v>
      </c>
      <c r="Q1636" s="4">
        <v>0</v>
      </c>
      <c r="R1636" s="4"/>
      <c r="S1636" s="4"/>
      <c r="T1636" s="4"/>
      <c r="U1636" s="4"/>
      <c r="V1636" s="4"/>
    </row>
    <row r="1637" spans="1:22" ht="16.5" customHeight="1" x14ac:dyDescent="0.25">
      <c r="A1637" s="3" t="s">
        <v>608</v>
      </c>
      <c r="B1637" s="12" t="s">
        <v>1017</v>
      </c>
      <c r="C1637" s="13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>
        <v>5096</v>
      </c>
      <c r="P1637" s="4">
        <v>2050</v>
      </c>
      <c r="Q1637" s="4">
        <v>0</v>
      </c>
      <c r="R1637" s="4">
        <v>1325</v>
      </c>
      <c r="S1637" s="4">
        <v>245</v>
      </c>
      <c r="T1637" s="4">
        <v>6921</v>
      </c>
      <c r="U1637" s="4">
        <v>12</v>
      </c>
      <c r="V1637" s="4"/>
    </row>
    <row r="1638" spans="1:22" ht="16.5" customHeight="1" x14ac:dyDescent="0.25">
      <c r="A1638" s="3" t="s">
        <v>608</v>
      </c>
      <c r="B1638" s="12" t="s">
        <v>1018</v>
      </c>
      <c r="C1638" s="13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>
        <v>4683</v>
      </c>
      <c r="P1638" s="4">
        <v>1657</v>
      </c>
      <c r="Q1638" s="4">
        <v>0</v>
      </c>
      <c r="R1638" s="4">
        <v>1067</v>
      </c>
      <c r="S1638" s="4">
        <v>561</v>
      </c>
      <c r="T1638" s="4"/>
      <c r="U1638" s="4">
        <v>20294</v>
      </c>
      <c r="V1638" s="4">
        <v>4755</v>
      </c>
    </row>
    <row r="1639" spans="1:22" ht="16.5" customHeight="1" x14ac:dyDescent="0.25">
      <c r="A1639" s="3" t="s">
        <v>608</v>
      </c>
      <c r="B1639" s="12" t="s">
        <v>1019</v>
      </c>
      <c r="C1639" s="13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>
        <v>6169</v>
      </c>
      <c r="P1639" s="4">
        <v>413</v>
      </c>
      <c r="Q1639" s="4">
        <v>0</v>
      </c>
      <c r="R1639" s="4"/>
      <c r="S1639" s="4"/>
      <c r="T1639" s="4"/>
      <c r="U1639" s="4"/>
      <c r="V1639" s="4"/>
    </row>
    <row r="1640" spans="1:22" ht="16.5" customHeight="1" x14ac:dyDescent="0.25">
      <c r="A1640" s="3" t="s">
        <v>608</v>
      </c>
      <c r="B1640" s="12" t="s">
        <v>687</v>
      </c>
      <c r="C1640" s="13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>
        <v>2149</v>
      </c>
      <c r="P1640" s="4">
        <v>888</v>
      </c>
      <c r="Q1640" s="4">
        <v>0</v>
      </c>
      <c r="R1640" s="4"/>
      <c r="S1640" s="4"/>
      <c r="T1640" s="4"/>
      <c r="U1640" s="4"/>
      <c r="V1640" s="4"/>
    </row>
    <row r="1641" spans="1:22" ht="16.5" customHeight="1" x14ac:dyDescent="0.25">
      <c r="A1641" s="3" t="s">
        <v>608</v>
      </c>
      <c r="B1641" s="12" t="s">
        <v>1213</v>
      </c>
      <c r="C1641" s="13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>
        <v>1026</v>
      </c>
      <c r="S1641" s="4"/>
      <c r="T1641" s="4"/>
      <c r="U1641" s="4"/>
      <c r="V1641" s="4"/>
    </row>
    <row r="1642" spans="1:22" ht="16.5" customHeight="1" x14ac:dyDescent="0.25">
      <c r="A1642" s="3" t="s">
        <v>608</v>
      </c>
      <c r="B1642" s="12" t="s">
        <v>1020</v>
      </c>
      <c r="C1642" s="13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>
        <v>8206</v>
      </c>
      <c r="Q1642" s="4">
        <v>0</v>
      </c>
      <c r="R1642" s="4"/>
      <c r="S1642" s="4"/>
      <c r="T1642" s="4"/>
      <c r="U1642" s="4"/>
      <c r="V1642" s="4"/>
    </row>
    <row r="1643" spans="1:22" ht="16.5" customHeight="1" x14ac:dyDescent="0.25">
      <c r="A1643" s="3" t="s">
        <v>608</v>
      </c>
      <c r="B1643" s="12" t="s">
        <v>688</v>
      </c>
      <c r="C1643" s="1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>
        <v>2116</v>
      </c>
      <c r="P1643" s="4"/>
      <c r="Q1643" s="4">
        <v>0</v>
      </c>
      <c r="R1643" s="4"/>
      <c r="S1643" s="4"/>
      <c r="T1643" s="4"/>
      <c r="U1643" s="4"/>
      <c r="V1643" s="4"/>
    </row>
    <row r="1644" spans="1:22" ht="16.5" customHeight="1" x14ac:dyDescent="0.25">
      <c r="A1644" s="3" t="s">
        <v>608</v>
      </c>
      <c r="B1644" s="12" t="s">
        <v>689</v>
      </c>
      <c r="C1644" s="13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>
        <v>25</v>
      </c>
      <c r="P1644" s="4"/>
      <c r="Q1644" s="4">
        <v>0</v>
      </c>
      <c r="R1644" s="4"/>
      <c r="S1644" s="4"/>
      <c r="T1644" s="4"/>
      <c r="U1644" s="4"/>
      <c r="V1644" s="4"/>
    </row>
    <row r="1645" spans="1:22" ht="16.5" customHeight="1" x14ac:dyDescent="0.25">
      <c r="A1645" s="3" t="s">
        <v>608</v>
      </c>
      <c r="B1645" s="12" t="s">
        <v>690</v>
      </c>
      <c r="C1645" s="13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>
        <v>1624</v>
      </c>
      <c r="P1645" s="4"/>
      <c r="Q1645" s="4">
        <v>0</v>
      </c>
      <c r="R1645" s="4"/>
      <c r="S1645" s="4"/>
      <c r="T1645" s="4"/>
      <c r="U1645" s="4"/>
      <c r="V1645" s="4"/>
    </row>
    <row r="1646" spans="1:22" ht="16.5" customHeight="1" x14ac:dyDescent="0.25">
      <c r="A1646" s="3" t="s">
        <v>608</v>
      </c>
      <c r="B1646" s="12" t="s">
        <v>691</v>
      </c>
      <c r="C1646" s="13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>
        <v>1320</v>
      </c>
      <c r="P1646" s="4"/>
      <c r="Q1646" s="4">
        <v>0</v>
      </c>
      <c r="R1646" s="4"/>
      <c r="S1646" s="4"/>
      <c r="T1646" s="4"/>
      <c r="U1646" s="4"/>
      <c r="V1646" s="4"/>
    </row>
    <row r="1647" spans="1:22" ht="16.5" customHeight="1" x14ac:dyDescent="0.25">
      <c r="A1647" s="3" t="s">
        <v>608</v>
      </c>
      <c r="B1647" s="12" t="s">
        <v>692</v>
      </c>
      <c r="C1647" s="13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>
        <v>3415</v>
      </c>
      <c r="P1647" s="4"/>
      <c r="Q1647" s="4">
        <v>0</v>
      </c>
      <c r="R1647" s="4"/>
      <c r="S1647" s="4">
        <v>6470</v>
      </c>
      <c r="T1647" s="4">
        <v>484</v>
      </c>
      <c r="U1647" s="4"/>
      <c r="V1647" s="4"/>
    </row>
    <row r="1648" spans="1:22" ht="16.5" customHeight="1" x14ac:dyDescent="0.25">
      <c r="A1648" s="3" t="s">
        <v>608</v>
      </c>
      <c r="B1648" s="12" t="s">
        <v>1021</v>
      </c>
      <c r="C1648" s="13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>
        <v>5926</v>
      </c>
      <c r="Q1648" s="4">
        <v>0</v>
      </c>
      <c r="R1648" s="4"/>
      <c r="S1648" s="4"/>
      <c r="T1648" s="4"/>
      <c r="U1648" s="4"/>
      <c r="V1648" s="4"/>
    </row>
    <row r="1649" spans="1:22" ht="16.5" customHeight="1" x14ac:dyDescent="0.25">
      <c r="A1649" s="3" t="s">
        <v>608</v>
      </c>
      <c r="B1649" s="12" t="s">
        <v>693</v>
      </c>
      <c r="C1649" s="13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>
        <v>372</v>
      </c>
      <c r="P1649" s="4"/>
      <c r="Q1649" s="4">
        <v>0</v>
      </c>
      <c r="R1649" s="4"/>
      <c r="S1649" s="4"/>
      <c r="T1649" s="4"/>
      <c r="U1649" s="4"/>
      <c r="V1649" s="4"/>
    </row>
    <row r="1650" spans="1:22" ht="16.5" customHeight="1" x14ac:dyDescent="0.25">
      <c r="A1650" s="3" t="s">
        <v>608</v>
      </c>
      <c r="B1650" s="12" t="s">
        <v>1022</v>
      </c>
      <c r="C1650" s="13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>
        <v>1540</v>
      </c>
      <c r="Q1650" s="4">
        <v>0</v>
      </c>
      <c r="R1650" s="4">
        <v>6046</v>
      </c>
      <c r="S1650" s="4"/>
      <c r="T1650" s="4"/>
      <c r="U1650" s="4"/>
      <c r="V1650" s="4"/>
    </row>
    <row r="1651" spans="1:22" ht="16.5" customHeight="1" x14ac:dyDescent="0.25">
      <c r="A1651" s="3" t="s">
        <v>608</v>
      </c>
      <c r="B1651" s="12" t="s">
        <v>1023</v>
      </c>
      <c r="C1651" s="13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>
        <v>10</v>
      </c>
      <c r="Q1651" s="4">
        <v>0</v>
      </c>
      <c r="R1651" s="4"/>
      <c r="S1651" s="4"/>
      <c r="T1651" s="4"/>
      <c r="U1651" s="4"/>
      <c r="V1651" s="4"/>
    </row>
    <row r="1652" spans="1:22" ht="16.5" customHeight="1" x14ac:dyDescent="0.25">
      <c r="A1652" s="3" t="s">
        <v>608</v>
      </c>
      <c r="B1652" s="12" t="s">
        <v>1443</v>
      </c>
      <c r="C1652" s="13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>
        <v>46</v>
      </c>
      <c r="U1652" s="4"/>
      <c r="V1652" s="4"/>
    </row>
    <row r="1653" spans="1:22" ht="16.5" customHeight="1" x14ac:dyDescent="0.25">
      <c r="A1653" s="3" t="s">
        <v>608</v>
      </c>
      <c r="B1653" s="12" t="s">
        <v>694</v>
      </c>
      <c r="C1653" s="1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>
        <v>672</v>
      </c>
      <c r="P1653" s="4"/>
      <c r="Q1653" s="4">
        <v>0</v>
      </c>
      <c r="R1653" s="4"/>
      <c r="S1653" s="4"/>
      <c r="T1653" s="4"/>
      <c r="U1653" s="4"/>
      <c r="V1653" s="4"/>
    </row>
    <row r="1654" spans="1:22" ht="16.5" customHeight="1" x14ac:dyDescent="0.25">
      <c r="A1654" s="3" t="s">
        <v>608</v>
      </c>
      <c r="B1654" s="12" t="s">
        <v>695</v>
      </c>
      <c r="C1654" s="13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>
        <v>1182</v>
      </c>
      <c r="P1654" s="4">
        <v>7392</v>
      </c>
      <c r="Q1654" s="4">
        <v>0</v>
      </c>
      <c r="R1654" s="4">
        <v>2667</v>
      </c>
      <c r="S1654" s="4"/>
      <c r="T1654" s="4"/>
      <c r="U1654" s="4"/>
      <c r="V1654" s="4"/>
    </row>
    <row r="1655" spans="1:22" ht="16.5" customHeight="1" x14ac:dyDescent="0.25">
      <c r="A1655" s="3" t="s">
        <v>608</v>
      </c>
      <c r="B1655" s="12" t="s">
        <v>696</v>
      </c>
      <c r="C1655" s="13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>
        <v>1192</v>
      </c>
      <c r="P1655" s="4"/>
      <c r="Q1655" s="4">
        <v>0</v>
      </c>
      <c r="R1655" s="4"/>
      <c r="S1655" s="4">
        <v>16</v>
      </c>
      <c r="T1655" s="4"/>
      <c r="U1655" s="4"/>
      <c r="V1655" s="4"/>
    </row>
    <row r="1656" spans="1:22" ht="16.5" customHeight="1" x14ac:dyDescent="0.25">
      <c r="A1656" s="3" t="s">
        <v>608</v>
      </c>
      <c r="B1656" s="12" t="s">
        <v>697</v>
      </c>
      <c r="C1656" s="13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>
        <v>1214</v>
      </c>
      <c r="P1656" s="4"/>
      <c r="Q1656" s="4">
        <v>0</v>
      </c>
      <c r="R1656" s="4"/>
      <c r="S1656" s="4"/>
      <c r="T1656" s="4"/>
      <c r="U1656" s="4"/>
      <c r="V1656" s="4"/>
    </row>
    <row r="1657" spans="1:22" ht="16.5" customHeight="1" x14ac:dyDescent="0.25">
      <c r="A1657" s="3" t="s">
        <v>608</v>
      </c>
      <c r="B1657" s="12" t="s">
        <v>1024</v>
      </c>
      <c r="C1657" s="13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>
        <v>16</v>
      </c>
      <c r="Q1657" s="4">
        <v>0</v>
      </c>
      <c r="R1657" s="4"/>
      <c r="S1657" s="4"/>
      <c r="T1657" s="4"/>
      <c r="U1657" s="4"/>
      <c r="V1657" s="4"/>
    </row>
    <row r="1658" spans="1:22" ht="16.5" customHeight="1" x14ac:dyDescent="0.25">
      <c r="A1658" s="3" t="s">
        <v>608</v>
      </c>
      <c r="B1658" s="12" t="s">
        <v>698</v>
      </c>
      <c r="C1658" s="13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>
        <v>1390</v>
      </c>
      <c r="P1658" s="4"/>
      <c r="Q1658" s="4">
        <v>0</v>
      </c>
      <c r="R1658" s="4"/>
      <c r="S1658" s="4"/>
      <c r="T1658" s="4"/>
      <c r="U1658" s="4"/>
      <c r="V1658" s="4"/>
    </row>
    <row r="1659" spans="1:22" ht="16.5" customHeight="1" x14ac:dyDescent="0.25">
      <c r="A1659" s="3" t="s">
        <v>608</v>
      </c>
      <c r="B1659" s="12" t="s">
        <v>699</v>
      </c>
      <c r="C1659" s="13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>
        <v>1198</v>
      </c>
      <c r="P1659" s="4"/>
      <c r="Q1659" s="4">
        <v>0</v>
      </c>
      <c r="R1659" s="4"/>
      <c r="S1659" s="4"/>
      <c r="T1659" s="4"/>
      <c r="U1659" s="4"/>
      <c r="V1659" s="4"/>
    </row>
    <row r="1660" spans="1:22" ht="16.5" customHeight="1" x14ac:dyDescent="0.25">
      <c r="A1660" s="3" t="s">
        <v>608</v>
      </c>
      <c r="B1660" s="12" t="s">
        <v>1025</v>
      </c>
      <c r="C1660" s="13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>
        <v>549</v>
      </c>
      <c r="Q1660" s="4">
        <v>0</v>
      </c>
      <c r="R1660" s="4"/>
      <c r="S1660" s="4"/>
      <c r="T1660" s="4"/>
      <c r="U1660" s="4"/>
      <c r="V1660" s="4"/>
    </row>
    <row r="1661" spans="1:22" ht="16.5" customHeight="1" x14ac:dyDescent="0.25">
      <c r="A1661" s="3" t="s">
        <v>608</v>
      </c>
      <c r="B1661" s="12" t="s">
        <v>1026</v>
      </c>
      <c r="C1661" s="13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>
        <v>67</v>
      </c>
      <c r="Q1661" s="4">
        <v>0</v>
      </c>
      <c r="R1661" s="4"/>
      <c r="S1661" s="4"/>
      <c r="T1661" s="4"/>
      <c r="U1661" s="4"/>
      <c r="V1661" s="4"/>
    </row>
    <row r="1662" spans="1:22" ht="16.5" customHeight="1" x14ac:dyDescent="0.25">
      <c r="A1662" s="3" t="s">
        <v>608</v>
      </c>
      <c r="B1662" s="12" t="s">
        <v>1027</v>
      </c>
      <c r="C1662" s="13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>
        <v>1227</v>
      </c>
      <c r="Q1662" s="4">
        <v>0</v>
      </c>
      <c r="R1662" s="4"/>
      <c r="S1662" s="4"/>
      <c r="T1662" s="4"/>
      <c r="U1662" s="4"/>
      <c r="V1662" s="4"/>
    </row>
    <row r="1663" spans="1:22" ht="16.5" customHeight="1" x14ac:dyDescent="0.25">
      <c r="A1663" s="3" t="s">
        <v>608</v>
      </c>
      <c r="B1663" s="12" t="s">
        <v>700</v>
      </c>
      <c r="C1663" s="1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>
        <v>206</v>
      </c>
      <c r="P1663" s="4"/>
      <c r="Q1663" s="4">
        <v>0</v>
      </c>
      <c r="R1663" s="4"/>
      <c r="S1663" s="4"/>
      <c r="T1663" s="4"/>
      <c r="U1663" s="4"/>
      <c r="V1663" s="4"/>
    </row>
    <row r="1664" spans="1:22" ht="16.5" customHeight="1" x14ac:dyDescent="0.25">
      <c r="A1664" s="3" t="s">
        <v>608</v>
      </c>
      <c r="B1664" s="12" t="s">
        <v>701</v>
      </c>
      <c r="C1664" s="13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>
        <v>280</v>
      </c>
      <c r="P1664" s="4">
        <v>1164</v>
      </c>
      <c r="Q1664" s="4">
        <v>0</v>
      </c>
      <c r="R1664" s="4"/>
      <c r="S1664" s="4"/>
      <c r="T1664" s="4"/>
      <c r="U1664" s="4"/>
      <c r="V1664" s="4"/>
    </row>
    <row r="1665" spans="1:22" ht="16.5" customHeight="1" x14ac:dyDescent="0.25">
      <c r="A1665" s="3" t="s">
        <v>608</v>
      </c>
      <c r="B1665" s="12" t="s">
        <v>1028</v>
      </c>
      <c r="C1665" s="13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>
        <v>1500</v>
      </c>
      <c r="Q1665" s="4">
        <v>0</v>
      </c>
      <c r="R1665" s="4"/>
      <c r="S1665" s="4"/>
      <c r="T1665" s="4"/>
      <c r="U1665" s="4"/>
      <c r="V1665" s="4"/>
    </row>
    <row r="1666" spans="1:22" ht="16.5" customHeight="1" x14ac:dyDescent="0.25">
      <c r="A1666" s="3" t="s">
        <v>608</v>
      </c>
      <c r="B1666" s="12" t="s">
        <v>702</v>
      </c>
      <c r="C1666" s="13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>
        <v>406</v>
      </c>
      <c r="P1666" s="4"/>
      <c r="Q1666" s="4">
        <v>0</v>
      </c>
      <c r="R1666" s="4"/>
      <c r="S1666" s="4"/>
      <c r="T1666" s="4"/>
      <c r="U1666" s="4"/>
      <c r="V1666" s="4"/>
    </row>
    <row r="1667" spans="1:22" ht="16.5" customHeight="1" x14ac:dyDescent="0.25">
      <c r="A1667" s="3" t="s">
        <v>608</v>
      </c>
      <c r="B1667" s="12" t="s">
        <v>703</v>
      </c>
      <c r="C1667" s="13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>
        <v>286</v>
      </c>
      <c r="P1667" s="4">
        <v>7852</v>
      </c>
      <c r="Q1667" s="4">
        <v>0</v>
      </c>
      <c r="R1667" s="4"/>
      <c r="S1667" s="4"/>
      <c r="T1667" s="4"/>
      <c r="U1667" s="4"/>
      <c r="V1667" s="4"/>
    </row>
    <row r="1668" spans="1:22" s="10" customFormat="1" ht="16.5" customHeight="1" x14ac:dyDescent="0.25">
      <c r="A1668" s="3" t="s">
        <v>608</v>
      </c>
      <c r="B1668" s="12" t="s">
        <v>1444</v>
      </c>
      <c r="C1668" s="13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>
        <v>4800</v>
      </c>
      <c r="T1668" s="4">
        <v>52</v>
      </c>
      <c r="U1668" s="4"/>
      <c r="V1668" s="4"/>
    </row>
    <row r="1669" spans="1:22" s="10" customFormat="1" ht="16.5" customHeight="1" x14ac:dyDescent="0.25">
      <c r="A1669" s="3" t="s">
        <v>608</v>
      </c>
      <c r="B1669" s="12" t="s">
        <v>651</v>
      </c>
      <c r="C1669" s="13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>
        <v>2500</v>
      </c>
      <c r="O1669" s="4">
        <v>3000</v>
      </c>
      <c r="P1669" s="4">
        <v>1380</v>
      </c>
      <c r="Q1669" s="4">
        <v>0</v>
      </c>
      <c r="R1669" s="4"/>
      <c r="S1669" s="4"/>
      <c r="T1669" s="4"/>
      <c r="U1669" s="4"/>
      <c r="V1669" s="4"/>
    </row>
    <row r="1670" spans="1:22" ht="16.5" customHeight="1" x14ac:dyDescent="0.25">
      <c r="A1670" s="3" t="s">
        <v>608</v>
      </c>
      <c r="B1670" s="12" t="s">
        <v>704</v>
      </c>
      <c r="C1670" s="13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>
        <v>800</v>
      </c>
      <c r="P1670" s="4"/>
      <c r="Q1670" s="4">
        <v>0</v>
      </c>
      <c r="R1670" s="4"/>
      <c r="S1670" s="4"/>
      <c r="T1670" s="4"/>
      <c r="U1670" s="4"/>
      <c r="V1670" s="4"/>
    </row>
    <row r="1671" spans="1:22" ht="16.5" customHeight="1" x14ac:dyDescent="0.25">
      <c r="A1671" s="3" t="s">
        <v>608</v>
      </c>
      <c r="B1671" s="12" t="s">
        <v>652</v>
      </c>
      <c r="C1671" s="13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>
        <v>4900</v>
      </c>
      <c r="O1671" s="4"/>
      <c r="P1671" s="4"/>
      <c r="Q1671" s="4">
        <v>0</v>
      </c>
      <c r="R1671" s="4"/>
      <c r="S1671" s="4"/>
      <c r="T1671" s="4"/>
      <c r="U1671" s="4"/>
      <c r="V1671" s="4"/>
    </row>
    <row r="1672" spans="1:22" ht="16.5" customHeight="1" x14ac:dyDescent="0.25">
      <c r="A1672" s="3" t="s">
        <v>608</v>
      </c>
      <c r="B1672" s="12" t="s">
        <v>653</v>
      </c>
      <c r="C1672" s="13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>
        <v>1600</v>
      </c>
      <c r="O1672" s="4"/>
      <c r="P1672" s="4"/>
      <c r="Q1672" s="4">
        <v>0</v>
      </c>
      <c r="R1672" s="4"/>
      <c r="S1672" s="4"/>
      <c r="T1672" s="4"/>
      <c r="U1672" s="4"/>
      <c r="V1672" s="4"/>
    </row>
    <row r="1673" spans="1:22" ht="16.5" customHeight="1" x14ac:dyDescent="0.25">
      <c r="A1673" s="3" t="s">
        <v>608</v>
      </c>
      <c r="B1673" s="12" t="s">
        <v>654</v>
      </c>
      <c r="C1673" s="14"/>
      <c r="D1673" s="4">
        <v>10840</v>
      </c>
      <c r="E1673" s="4"/>
      <c r="F1673" s="4">
        <v>2500</v>
      </c>
      <c r="G1673" s="4"/>
      <c r="H1673" s="4">
        <v>4500</v>
      </c>
      <c r="I1673" s="4"/>
      <c r="J1673" s="4"/>
      <c r="K1673" s="4"/>
      <c r="L1673" s="4"/>
      <c r="M1673" s="4">
        <v>20310</v>
      </c>
      <c r="N1673" s="4">
        <v>2900</v>
      </c>
      <c r="O1673" s="4">
        <v>500</v>
      </c>
      <c r="P1673" s="4"/>
      <c r="Q1673" s="4">
        <v>0</v>
      </c>
      <c r="R1673" s="4"/>
      <c r="S1673" s="4"/>
      <c r="T1673" s="4"/>
      <c r="U1673" s="4"/>
      <c r="V1673" s="4"/>
    </row>
    <row r="1674" spans="1:22" ht="16.5" customHeight="1" x14ac:dyDescent="0.3">
      <c r="A1674" s="3" t="s">
        <v>608</v>
      </c>
      <c r="B1674" s="12" t="s">
        <v>2322</v>
      </c>
      <c r="C1674" s="1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62">
        <v>17</v>
      </c>
    </row>
    <row r="1675" spans="1:22" ht="16.5" customHeight="1" x14ac:dyDescent="0.25">
      <c r="A1675" s="3" t="s">
        <v>608</v>
      </c>
      <c r="B1675" s="12" t="s">
        <v>1810</v>
      </c>
      <c r="C1675" s="14"/>
      <c r="D1675" s="4"/>
      <c r="E1675" s="4"/>
      <c r="F1675" s="4"/>
      <c r="G1675" s="4"/>
      <c r="H1675" s="4"/>
      <c r="I1675" s="4"/>
      <c r="J1675" s="4"/>
      <c r="K1675" s="4"/>
      <c r="L1675" s="4"/>
      <c r="M1675" s="4">
        <v>1167</v>
      </c>
      <c r="N1675" s="4"/>
      <c r="O1675" s="4"/>
      <c r="P1675" s="4"/>
      <c r="Q1675" s="4">
        <v>0</v>
      </c>
      <c r="R1675" s="4"/>
      <c r="S1675" s="4"/>
      <c r="T1675" s="4"/>
      <c r="U1675" s="4"/>
      <c r="V1675" s="4"/>
    </row>
    <row r="1676" spans="1:22" ht="16.5" customHeight="1" x14ac:dyDescent="0.25">
      <c r="A1676" s="3" t="s">
        <v>608</v>
      </c>
      <c r="B1676" s="12" t="s">
        <v>1448</v>
      </c>
      <c r="C1676" s="1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>
        <v>6292</v>
      </c>
      <c r="U1676" s="4"/>
      <c r="V1676" s="4">
        <v>423</v>
      </c>
    </row>
    <row r="1677" spans="1:22" ht="16.5" customHeight="1" x14ac:dyDescent="0.25">
      <c r="A1677" s="3" t="s">
        <v>608</v>
      </c>
      <c r="B1677" s="12" t="s">
        <v>1913</v>
      </c>
      <c r="C1677" s="14" t="s">
        <v>1942</v>
      </c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>
        <v>8511</v>
      </c>
      <c r="S1677" s="4"/>
      <c r="T1677" s="4">
        <v>10425</v>
      </c>
      <c r="U1677" s="4"/>
      <c r="V1677" s="4">
        <v>21753</v>
      </c>
    </row>
    <row r="1678" spans="1:22" ht="16.5" customHeight="1" x14ac:dyDescent="0.3">
      <c r="A1678" s="3" t="s">
        <v>608</v>
      </c>
      <c r="B1678" s="12" t="s">
        <v>2323</v>
      </c>
      <c r="C1678" s="1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62">
        <v>37</v>
      </c>
    </row>
    <row r="1679" spans="1:22" ht="16.5" customHeight="1" x14ac:dyDescent="0.25">
      <c r="A1679" s="3" t="s">
        <v>608</v>
      </c>
      <c r="B1679" s="12" t="s">
        <v>648</v>
      </c>
      <c r="C1679" s="14"/>
      <c r="D1679" s="4"/>
      <c r="E1679" s="4"/>
      <c r="F1679" s="4"/>
      <c r="G1679" s="4"/>
      <c r="H1679" s="4"/>
      <c r="I1679" s="4"/>
      <c r="J1679" s="4"/>
      <c r="K1679" s="4"/>
      <c r="L1679" s="4"/>
      <c r="M1679" s="4">
        <v>3061</v>
      </c>
      <c r="N1679" s="4"/>
      <c r="O1679" s="4"/>
      <c r="P1679" s="4"/>
      <c r="Q1679" s="4">
        <v>0</v>
      </c>
      <c r="R1679" s="4"/>
      <c r="S1679" s="4"/>
      <c r="T1679" s="4"/>
      <c r="U1679" s="4"/>
      <c r="V1679" s="4"/>
    </row>
    <row r="1680" spans="1:22" ht="16.5" customHeight="1" x14ac:dyDescent="0.25">
      <c r="A1680" s="3" t="s">
        <v>608</v>
      </c>
      <c r="B1680" s="12" t="s">
        <v>1914</v>
      </c>
      <c r="C1680" s="14" t="s">
        <v>1942</v>
      </c>
      <c r="D1680" s="4"/>
      <c r="E1680" s="4"/>
      <c r="F1680" s="4"/>
      <c r="G1680" s="4"/>
      <c r="H1680" s="4"/>
      <c r="I1680" s="4"/>
      <c r="J1680" s="4"/>
      <c r="K1680" s="4"/>
      <c r="L1680" s="4"/>
      <c r="M1680" s="4">
        <v>5374</v>
      </c>
      <c r="N1680" s="4">
        <v>3200</v>
      </c>
      <c r="O1680" s="4">
        <v>5600</v>
      </c>
      <c r="P1680" s="4"/>
      <c r="Q1680" s="4">
        <v>0</v>
      </c>
      <c r="R1680" s="4">
        <v>20</v>
      </c>
      <c r="S1680" s="4"/>
      <c r="T1680" s="4">
        <v>3296</v>
      </c>
      <c r="U1680" s="4"/>
      <c r="V1680" s="4">
        <v>8996</v>
      </c>
    </row>
    <row r="1681" spans="1:22" ht="16.5" customHeight="1" x14ac:dyDescent="0.25">
      <c r="A1681" s="3" t="s">
        <v>608</v>
      </c>
      <c r="B1681" s="12" t="s">
        <v>649</v>
      </c>
      <c r="C1681" s="1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>
        <v>1200</v>
      </c>
      <c r="O1681" s="4"/>
      <c r="P1681" s="4"/>
      <c r="Q1681" s="4">
        <v>0</v>
      </c>
      <c r="R1681" s="4"/>
      <c r="S1681" s="4"/>
      <c r="T1681" s="4"/>
      <c r="U1681" s="4"/>
      <c r="V1681" s="4"/>
    </row>
    <row r="1682" spans="1:22" ht="16.5" customHeight="1" x14ac:dyDescent="0.25">
      <c r="A1682" s="12" t="s">
        <v>608</v>
      </c>
      <c r="B1682" s="12" t="s">
        <v>647</v>
      </c>
      <c r="C1682" s="14"/>
      <c r="D1682" s="20">
        <v>63041</v>
      </c>
      <c r="E1682" s="20">
        <v>54500</v>
      </c>
      <c r="F1682" s="20">
        <v>16220</v>
      </c>
      <c r="G1682" s="20">
        <v>23703</v>
      </c>
      <c r="H1682" s="20">
        <v>98142</v>
      </c>
      <c r="I1682" s="20">
        <v>35300</v>
      </c>
      <c r="J1682" s="20">
        <v>67424</v>
      </c>
      <c r="K1682" s="20">
        <v>40998</v>
      </c>
      <c r="L1682" s="20">
        <v>62190</v>
      </c>
      <c r="M1682" s="20">
        <v>901312</v>
      </c>
      <c r="N1682" s="20">
        <v>105904</v>
      </c>
      <c r="O1682" s="20">
        <v>67861</v>
      </c>
      <c r="P1682" s="20">
        <v>68701</v>
      </c>
      <c r="Q1682" s="20">
        <v>68335</v>
      </c>
      <c r="R1682" s="20">
        <v>79995</v>
      </c>
      <c r="S1682" s="20">
        <v>121935</v>
      </c>
      <c r="T1682" s="20">
        <v>89060</v>
      </c>
      <c r="U1682" s="20">
        <v>109212</v>
      </c>
      <c r="V1682" s="20">
        <v>123999</v>
      </c>
    </row>
    <row r="1683" spans="1:22" s="10" customFormat="1" ht="16.5" customHeight="1" x14ac:dyDescent="0.3">
      <c r="A1683" s="12" t="s">
        <v>608</v>
      </c>
      <c r="B1683" s="12" t="s">
        <v>2332</v>
      </c>
      <c r="C1683" s="14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>
        <v>10</v>
      </c>
      <c r="U1683" s="20"/>
      <c r="V1683" s="60">
        <v>37</v>
      </c>
    </row>
    <row r="1684" spans="1:22" ht="16.5" customHeight="1" x14ac:dyDescent="0.25">
      <c r="A1684" s="12" t="s">
        <v>608</v>
      </c>
      <c r="B1684" s="12" t="s">
        <v>1811</v>
      </c>
      <c r="C1684" s="14" t="s">
        <v>1942</v>
      </c>
      <c r="D1684" s="20"/>
      <c r="E1684" s="20"/>
      <c r="F1684" s="20"/>
      <c r="G1684" s="20"/>
      <c r="H1684" s="20"/>
      <c r="I1684" s="20"/>
      <c r="J1684" s="20"/>
      <c r="K1684" s="20"/>
      <c r="L1684" s="20"/>
      <c r="M1684" s="20">
        <v>31736</v>
      </c>
      <c r="N1684" s="20">
        <v>3500</v>
      </c>
      <c r="O1684" s="20"/>
      <c r="P1684" s="20">
        <v>3653</v>
      </c>
      <c r="Q1684" s="20">
        <v>0</v>
      </c>
      <c r="R1684" s="20">
        <v>17282</v>
      </c>
      <c r="S1684" s="20">
        <v>4602</v>
      </c>
      <c r="T1684" s="20">
        <v>8322</v>
      </c>
      <c r="U1684" s="20"/>
      <c r="V1684" s="20">
        <v>1628</v>
      </c>
    </row>
    <row r="1685" spans="1:22" ht="16.5" customHeight="1" x14ac:dyDescent="0.3">
      <c r="A1685" s="3" t="s">
        <v>608</v>
      </c>
      <c r="B1685" s="12" t="s">
        <v>2324</v>
      </c>
      <c r="C1685" s="1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62">
        <v>55</v>
      </c>
    </row>
    <row r="1686" spans="1:22" s="10" customFormat="1" ht="16.5" customHeight="1" x14ac:dyDescent="0.25">
      <c r="A1686" s="12" t="s">
        <v>608</v>
      </c>
      <c r="B1686" s="12" t="s">
        <v>1449</v>
      </c>
      <c r="C1686" s="14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>
        <v>2559</v>
      </c>
      <c r="U1686" s="20"/>
      <c r="V1686" s="20"/>
    </row>
    <row r="1687" spans="1:22" ht="16.5" customHeight="1" x14ac:dyDescent="0.3">
      <c r="A1687" s="3" t="s">
        <v>608</v>
      </c>
      <c r="B1687" s="12" t="s">
        <v>2325</v>
      </c>
      <c r="C1687" s="1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62">
        <v>23</v>
      </c>
    </row>
    <row r="1688" spans="1:22" ht="16.5" customHeight="1" x14ac:dyDescent="0.25">
      <c r="A1688" s="3" t="s">
        <v>608</v>
      </c>
      <c r="B1688" s="12" t="s">
        <v>1812</v>
      </c>
      <c r="C1688" s="14"/>
      <c r="D1688" s="4"/>
      <c r="E1688" s="4"/>
      <c r="F1688" s="4"/>
      <c r="G1688" s="4"/>
      <c r="H1688" s="4"/>
      <c r="I1688" s="4"/>
      <c r="J1688" s="4"/>
      <c r="K1688" s="4"/>
      <c r="L1688" s="4"/>
      <c r="M1688" s="4">
        <v>3000</v>
      </c>
      <c r="N1688" s="4">
        <v>2300</v>
      </c>
      <c r="O1688" s="4"/>
      <c r="P1688" s="4"/>
      <c r="Q1688" s="4">
        <v>0</v>
      </c>
      <c r="R1688" s="4"/>
      <c r="S1688" s="4"/>
      <c r="T1688" s="4">
        <v>3186</v>
      </c>
      <c r="U1688" s="4"/>
      <c r="V1688" s="4">
        <v>70</v>
      </c>
    </row>
    <row r="1689" spans="1:22" ht="16.5" customHeight="1" x14ac:dyDescent="0.3">
      <c r="A1689" s="3" t="s">
        <v>608</v>
      </c>
      <c r="B1689" s="12" t="s">
        <v>2326</v>
      </c>
      <c r="C1689" s="1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62">
        <v>27</v>
      </c>
    </row>
    <row r="1690" spans="1:22" ht="16.5" customHeight="1" x14ac:dyDescent="0.3">
      <c r="A1690" s="3" t="s">
        <v>608</v>
      </c>
      <c r="B1690" s="12" t="s">
        <v>2327</v>
      </c>
      <c r="C1690" s="1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62">
        <v>53</v>
      </c>
    </row>
    <row r="1691" spans="1:22" ht="16.5" customHeight="1" x14ac:dyDescent="0.3">
      <c r="A1691" s="3" t="s">
        <v>608</v>
      </c>
      <c r="B1691" s="12" t="s">
        <v>2328</v>
      </c>
      <c r="C1691" s="1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62">
        <v>39</v>
      </c>
    </row>
    <row r="1692" spans="1:22" ht="16.5" customHeight="1" x14ac:dyDescent="0.25">
      <c r="A1692" s="3" t="s">
        <v>608</v>
      </c>
      <c r="B1692" s="12" t="s">
        <v>2311</v>
      </c>
      <c r="C1692" s="1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>
        <v>22</v>
      </c>
    </row>
    <row r="1693" spans="1:22" ht="16.5" customHeight="1" x14ac:dyDescent="0.3">
      <c r="A1693" s="3" t="s">
        <v>608</v>
      </c>
      <c r="B1693" s="12" t="s">
        <v>2329</v>
      </c>
      <c r="C1693" s="1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62">
        <v>22</v>
      </c>
    </row>
    <row r="1694" spans="1:22" ht="16.5" customHeight="1" x14ac:dyDescent="0.25">
      <c r="A1694" s="3" t="s">
        <v>608</v>
      </c>
      <c r="B1694" s="12" t="s">
        <v>2333</v>
      </c>
      <c r="C1694" s="1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>
        <v>7000</v>
      </c>
      <c r="T1694" s="4">
        <v>2457</v>
      </c>
      <c r="U1694" s="4"/>
      <c r="V1694" s="4"/>
    </row>
    <row r="1695" spans="1:22" s="10" customFormat="1" ht="16.5" customHeight="1" x14ac:dyDescent="0.25">
      <c r="A1695" s="12" t="s">
        <v>608</v>
      </c>
      <c r="B1695" s="12" t="s">
        <v>2334</v>
      </c>
      <c r="C1695" s="14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>
        <v>2559</v>
      </c>
      <c r="U1695" s="20"/>
      <c r="V1695" s="20"/>
    </row>
    <row r="1696" spans="1:22" ht="16.5" customHeight="1" x14ac:dyDescent="0.25">
      <c r="A1696" s="3" t="s">
        <v>608</v>
      </c>
      <c r="B1696" s="12" t="s">
        <v>705</v>
      </c>
      <c r="C1696" s="1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>
        <v>14550</v>
      </c>
      <c r="P1696" s="4"/>
      <c r="Q1696" s="4">
        <v>0</v>
      </c>
      <c r="R1696" s="4"/>
      <c r="S1696" s="4"/>
      <c r="T1696" s="4"/>
      <c r="U1696" s="4"/>
      <c r="V1696" s="4"/>
    </row>
    <row r="1697" spans="1:22" ht="16.5" customHeight="1" x14ac:dyDescent="0.25">
      <c r="A1697" s="3" t="s">
        <v>608</v>
      </c>
      <c r="B1697" s="13" t="s">
        <v>10</v>
      </c>
      <c r="C1697" s="14"/>
      <c r="D1697" s="4">
        <v>39288</v>
      </c>
      <c r="E1697" s="4">
        <v>14453</v>
      </c>
      <c r="F1697" s="4">
        <v>277</v>
      </c>
      <c r="G1697" s="4">
        <v>8261</v>
      </c>
      <c r="H1697" s="4">
        <v>11690</v>
      </c>
      <c r="I1697" s="4"/>
      <c r="J1697" s="4">
        <v>120</v>
      </c>
      <c r="K1697" s="4"/>
      <c r="L1697" s="4">
        <v>18</v>
      </c>
      <c r="M1697" s="4">
        <v>81</v>
      </c>
      <c r="N1697" s="4">
        <v>11617</v>
      </c>
      <c r="O1697" s="4">
        <v>12697</v>
      </c>
      <c r="P1697" s="4">
        <f>1301+9362</f>
        <v>10663</v>
      </c>
      <c r="Q1697" s="4">
        <v>2500</v>
      </c>
      <c r="R1697" s="4">
        <v>9498</v>
      </c>
      <c r="S1697" s="4"/>
      <c r="T1697" s="4"/>
      <c r="U1697" s="4">
        <v>14202</v>
      </c>
      <c r="V1697" s="4"/>
    </row>
    <row r="1698" spans="1:22" ht="16.5" customHeight="1" x14ac:dyDescent="0.25">
      <c r="A1698" s="3" t="s">
        <v>608</v>
      </c>
      <c r="B1698" s="12" t="s">
        <v>1813</v>
      </c>
      <c r="C1698" s="1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>
        <v>8</v>
      </c>
      <c r="O1698" s="4"/>
      <c r="P1698" s="4"/>
      <c r="Q1698" s="4">
        <v>0</v>
      </c>
      <c r="R1698" s="4"/>
      <c r="S1698" s="4"/>
      <c r="T1698" s="4"/>
      <c r="U1698" s="4"/>
      <c r="V1698" s="4"/>
    </row>
    <row r="1699" spans="1:22" ht="16.5" customHeight="1" x14ac:dyDescent="0.25">
      <c r="A1699" s="3" t="s">
        <v>608</v>
      </c>
      <c r="B1699" s="12" t="s">
        <v>539</v>
      </c>
      <c r="C1699" s="1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>
        <v>471</v>
      </c>
      <c r="P1699" s="4">
        <v>450</v>
      </c>
      <c r="Q1699" s="4">
        <v>50</v>
      </c>
      <c r="R1699" s="4">
        <v>600</v>
      </c>
      <c r="S1699" s="4">
        <v>200</v>
      </c>
      <c r="T1699" s="4">
        <v>910</v>
      </c>
      <c r="U1699" s="4">
        <v>100</v>
      </c>
      <c r="V1699" s="4">
        <v>190</v>
      </c>
    </row>
    <row r="1700" spans="1:22" ht="16.5" customHeight="1" x14ac:dyDescent="0.25">
      <c r="A1700" s="3" t="s">
        <v>608</v>
      </c>
      <c r="B1700" s="12" t="s">
        <v>1814</v>
      </c>
      <c r="C1700" s="1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>
        <v>10</v>
      </c>
      <c r="O1700" s="4"/>
      <c r="P1700" s="4"/>
      <c r="Q1700" s="4">
        <v>0</v>
      </c>
      <c r="R1700" s="4"/>
      <c r="S1700" s="4"/>
      <c r="T1700" s="4"/>
      <c r="U1700" s="4"/>
      <c r="V1700" s="4"/>
    </row>
    <row r="1701" spans="1:22" ht="16.5" customHeight="1" x14ac:dyDescent="0.25">
      <c r="A1701" s="3" t="s">
        <v>608</v>
      </c>
      <c r="B1701" s="12" t="s">
        <v>1815</v>
      </c>
      <c r="C1701" s="1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>
        <v>6</v>
      </c>
      <c r="O1701" s="4"/>
      <c r="P1701" s="4"/>
      <c r="Q1701" s="4">
        <v>0</v>
      </c>
      <c r="R1701" s="4"/>
      <c r="S1701" s="4"/>
      <c r="T1701" s="4"/>
      <c r="U1701" s="4"/>
      <c r="V1701" s="4"/>
    </row>
    <row r="1702" spans="1:22" ht="16.5" customHeight="1" x14ac:dyDescent="0.25">
      <c r="A1702" s="3" t="s">
        <v>608</v>
      </c>
      <c r="B1702" s="12" t="s">
        <v>655</v>
      </c>
      <c r="C1702" s="14"/>
      <c r="D1702" s="4"/>
      <c r="E1702" s="4">
        <v>8507</v>
      </c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>
        <v>0</v>
      </c>
      <c r="R1702" s="4"/>
      <c r="S1702" s="4"/>
      <c r="T1702" s="4"/>
      <c r="U1702" s="4"/>
      <c r="V1702" s="4"/>
    </row>
    <row r="1703" spans="1:22" ht="16.5" customHeight="1" x14ac:dyDescent="0.25">
      <c r="A1703" s="3" t="s">
        <v>608</v>
      </c>
      <c r="B1703" s="12" t="s">
        <v>1450</v>
      </c>
      <c r="C1703" s="1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>
        <v>100</v>
      </c>
      <c r="T1703" s="4">
        <v>4947</v>
      </c>
      <c r="U1703" s="4"/>
      <c r="V1703" s="4">
        <v>1995</v>
      </c>
    </row>
    <row r="1704" spans="1:22" ht="16.5" customHeight="1" x14ac:dyDescent="0.25">
      <c r="A1704" s="3" t="s">
        <v>608</v>
      </c>
      <c r="B1704" s="12" t="s">
        <v>1451</v>
      </c>
      <c r="C1704" s="1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>
        <v>100</v>
      </c>
      <c r="T1704" s="4">
        <v>1603</v>
      </c>
      <c r="U1704" s="4"/>
      <c r="V1704" s="4"/>
    </row>
    <row r="1705" spans="1:22" ht="16.5" customHeight="1" x14ac:dyDescent="0.25">
      <c r="A1705" s="3" t="s">
        <v>608</v>
      </c>
      <c r="B1705" s="12" t="s">
        <v>1456</v>
      </c>
      <c r="C1705" s="1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>
        <v>13</v>
      </c>
      <c r="U1705" s="4"/>
      <c r="V1705" s="4"/>
    </row>
    <row r="1706" spans="1:22" ht="16.5" customHeight="1" x14ac:dyDescent="0.25">
      <c r="A1706" s="3" t="s">
        <v>608</v>
      </c>
      <c r="B1706" s="12" t="s">
        <v>1458</v>
      </c>
      <c r="C1706" s="1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>
        <v>10</v>
      </c>
      <c r="U1706" s="4"/>
      <c r="V1706" s="4"/>
    </row>
    <row r="1707" spans="1:22" ht="16.5" customHeight="1" x14ac:dyDescent="0.25">
      <c r="A1707" s="3" t="s">
        <v>608</v>
      </c>
      <c r="B1707" s="12" t="s">
        <v>1459</v>
      </c>
      <c r="C1707" s="1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>
        <v>69</v>
      </c>
      <c r="U1707" s="4"/>
      <c r="V1707" s="4">
        <v>6</v>
      </c>
    </row>
    <row r="1708" spans="1:22" ht="16.5" customHeight="1" x14ac:dyDescent="0.25">
      <c r="A1708" s="3" t="s">
        <v>608</v>
      </c>
      <c r="B1708" s="12" t="s">
        <v>1460</v>
      </c>
      <c r="C1708" s="1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>
        <v>202</v>
      </c>
      <c r="U1708" s="4"/>
      <c r="V1708" s="4">
        <v>6</v>
      </c>
    </row>
    <row r="1709" spans="1:22" ht="16.5" customHeight="1" x14ac:dyDescent="0.25">
      <c r="A1709" s="3" t="s">
        <v>608</v>
      </c>
      <c r="B1709" s="12" t="s">
        <v>1457</v>
      </c>
      <c r="C1709" s="1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>
        <v>13</v>
      </c>
      <c r="U1709" s="4"/>
      <c r="V1709" s="4"/>
    </row>
    <row r="1710" spans="1:22" ht="16.5" customHeight="1" x14ac:dyDescent="0.25">
      <c r="A1710" s="3" t="s">
        <v>608</v>
      </c>
      <c r="B1710" s="12" t="s">
        <v>1452</v>
      </c>
      <c r="C1710" s="1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>
        <v>100</v>
      </c>
      <c r="T1710" s="4">
        <v>1</v>
      </c>
      <c r="U1710" s="4"/>
      <c r="V1710" s="4"/>
    </row>
    <row r="1711" spans="1:22" ht="16.5" customHeight="1" x14ac:dyDescent="0.25">
      <c r="A1711" s="3" t="s">
        <v>608</v>
      </c>
      <c r="B1711" s="12" t="s">
        <v>1453</v>
      </c>
      <c r="C1711" s="1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>
        <v>100</v>
      </c>
      <c r="T1711" s="4">
        <v>2</v>
      </c>
      <c r="U1711" s="4"/>
      <c r="V1711" s="4"/>
    </row>
    <row r="1712" spans="1:22" ht="16.5" customHeight="1" x14ac:dyDescent="0.25">
      <c r="A1712" s="3" t="s">
        <v>608</v>
      </c>
      <c r="B1712" s="12" t="s">
        <v>1454</v>
      </c>
      <c r="C1712" s="1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>
        <v>100</v>
      </c>
      <c r="T1712" s="4">
        <v>157</v>
      </c>
      <c r="U1712" s="4"/>
      <c r="V1712" s="4">
        <v>2879</v>
      </c>
    </row>
    <row r="1713" spans="1:22" ht="16.5" customHeight="1" x14ac:dyDescent="0.25">
      <c r="A1713" s="3" t="s">
        <v>608</v>
      </c>
      <c r="B1713" s="12" t="s">
        <v>1455</v>
      </c>
      <c r="C1713" s="1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>
        <v>2</v>
      </c>
      <c r="U1713" s="4"/>
      <c r="V1713" s="4">
        <v>7</v>
      </c>
    </row>
    <row r="1714" spans="1:22" ht="16.5" customHeight="1" x14ac:dyDescent="0.3">
      <c r="A1714" s="3" t="s">
        <v>608</v>
      </c>
      <c r="B1714" s="12" t="s">
        <v>2330</v>
      </c>
      <c r="C1714" s="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62">
        <v>3520</v>
      </c>
    </row>
    <row r="1715" spans="1:22" ht="16.5" customHeight="1" x14ac:dyDescent="0.25">
      <c r="A1715" s="3" t="s">
        <v>608</v>
      </c>
      <c r="B1715" s="12" t="s">
        <v>1983</v>
      </c>
      <c r="C1715" s="14" t="s">
        <v>625</v>
      </c>
      <c r="D1715" s="4"/>
      <c r="E1715" s="4"/>
      <c r="F1715" s="4"/>
      <c r="G1715" s="4"/>
      <c r="H1715" s="4"/>
      <c r="I1715" s="4"/>
      <c r="J1715" s="4"/>
      <c r="K1715" s="4"/>
      <c r="L1715" s="4"/>
      <c r="M1715" s="4">
        <v>77</v>
      </c>
      <c r="N1715" s="4"/>
      <c r="O1715" s="4">
        <v>14591</v>
      </c>
      <c r="P1715" s="4">
        <v>116</v>
      </c>
      <c r="Q1715" s="4">
        <v>0</v>
      </c>
      <c r="R1715" s="4"/>
      <c r="S1715" s="4"/>
      <c r="T1715" s="4">
        <v>2473</v>
      </c>
      <c r="U1715" s="4"/>
      <c r="V1715" s="4"/>
    </row>
    <row r="1716" spans="1:22" ht="16.5" customHeight="1" x14ac:dyDescent="0.25">
      <c r="A1716" s="3" t="s">
        <v>608</v>
      </c>
      <c r="B1716" s="12" t="s">
        <v>706</v>
      </c>
      <c r="C1716" s="1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>
        <v>5212</v>
      </c>
      <c r="P1716" s="4"/>
      <c r="Q1716" s="4">
        <v>0</v>
      </c>
      <c r="R1716" s="4"/>
      <c r="S1716" s="4"/>
      <c r="T1716" s="4"/>
      <c r="U1716" s="4"/>
      <c r="V1716" s="4"/>
    </row>
    <row r="1717" spans="1:22" ht="16.5" customHeight="1" x14ac:dyDescent="0.25">
      <c r="A1717" s="3" t="s">
        <v>608</v>
      </c>
      <c r="B1717" s="12" t="s">
        <v>707</v>
      </c>
      <c r="C1717" s="1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>
        <v>5045</v>
      </c>
      <c r="P1717" s="4"/>
      <c r="Q1717" s="4">
        <v>0</v>
      </c>
      <c r="R1717" s="4"/>
      <c r="S1717" s="4"/>
      <c r="T1717" s="4"/>
      <c r="U1717" s="4"/>
      <c r="V1717" s="4"/>
    </row>
    <row r="1718" spans="1:22" ht="16.5" customHeight="1" x14ac:dyDescent="0.25">
      <c r="A1718" s="3" t="s">
        <v>608</v>
      </c>
      <c r="B1718" s="12" t="s">
        <v>708</v>
      </c>
      <c r="C1718" s="1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>
        <v>5045</v>
      </c>
      <c r="P1718" s="4"/>
      <c r="Q1718" s="4">
        <v>0</v>
      </c>
      <c r="R1718" s="4"/>
      <c r="S1718" s="4"/>
      <c r="T1718" s="4"/>
      <c r="U1718" s="4"/>
      <c r="V1718" s="4"/>
    </row>
    <row r="1719" spans="1:22" ht="16.5" customHeight="1" x14ac:dyDescent="0.25">
      <c r="A1719" s="3" t="s">
        <v>608</v>
      </c>
      <c r="B1719" s="12" t="s">
        <v>709</v>
      </c>
      <c r="C1719" s="1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>
        <v>630</v>
      </c>
      <c r="P1719" s="4"/>
      <c r="Q1719" s="4">
        <v>0</v>
      </c>
      <c r="R1719" s="4"/>
      <c r="S1719" s="4"/>
      <c r="T1719" s="4"/>
      <c r="U1719" s="4"/>
      <c r="V1719" s="4"/>
    </row>
    <row r="1720" spans="1:22" ht="16.5" customHeight="1" x14ac:dyDescent="0.25">
      <c r="A1720" s="3" t="s">
        <v>608</v>
      </c>
      <c r="B1720" s="12" t="s">
        <v>1580</v>
      </c>
      <c r="C1720" s="1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>
        <v>2810</v>
      </c>
      <c r="T1720" s="4"/>
      <c r="U1720" s="4"/>
      <c r="V1720" s="4">
        <v>2492</v>
      </c>
    </row>
    <row r="1721" spans="1:22" ht="16.5" customHeight="1" x14ac:dyDescent="0.25">
      <c r="A1721" s="3" t="s">
        <v>608</v>
      </c>
      <c r="B1721" s="12" t="s">
        <v>656</v>
      </c>
      <c r="C1721" s="13"/>
      <c r="D1721" s="4">
        <v>141</v>
      </c>
      <c r="E1721" s="4">
        <v>1400</v>
      </c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>
        <v>0</v>
      </c>
      <c r="R1721" s="4"/>
      <c r="S1721" s="4"/>
      <c r="T1721" s="4"/>
      <c r="U1721" s="4"/>
      <c r="V1721" s="4"/>
    </row>
    <row r="1722" spans="1:22" ht="16.5" customHeight="1" x14ac:dyDescent="0.25">
      <c r="A1722" s="12" t="s">
        <v>608</v>
      </c>
      <c r="B1722" s="12" t="s">
        <v>658</v>
      </c>
      <c r="C1722" s="14"/>
      <c r="D1722" s="20">
        <v>13010</v>
      </c>
      <c r="E1722" s="20">
        <v>15300</v>
      </c>
      <c r="F1722" s="20">
        <v>16141</v>
      </c>
      <c r="G1722" s="20">
        <v>780</v>
      </c>
      <c r="H1722" s="20">
        <v>27542</v>
      </c>
      <c r="I1722" s="20">
        <v>2000</v>
      </c>
      <c r="J1722" s="20">
        <v>23890</v>
      </c>
      <c r="K1722" s="20">
        <v>4795</v>
      </c>
      <c r="L1722" s="20">
        <v>11395</v>
      </c>
      <c r="M1722" s="20">
        <v>4000</v>
      </c>
      <c r="N1722" s="20">
        <v>16505</v>
      </c>
      <c r="O1722" s="20">
        <v>13500</v>
      </c>
      <c r="P1722" s="20">
        <v>10764</v>
      </c>
      <c r="Q1722" s="20">
        <v>587</v>
      </c>
      <c r="R1722" s="20">
        <v>5854</v>
      </c>
      <c r="S1722" s="20">
        <v>14500</v>
      </c>
      <c r="T1722" s="20">
        <v>31067</v>
      </c>
      <c r="U1722" s="20"/>
      <c r="V1722" s="20">
        <v>9000</v>
      </c>
    </row>
    <row r="1723" spans="1:22" ht="16.5" customHeight="1" x14ac:dyDescent="0.25">
      <c r="A1723" s="3" t="s">
        <v>608</v>
      </c>
      <c r="B1723" s="12" t="s">
        <v>657</v>
      </c>
      <c r="C1723" s="13"/>
      <c r="D1723" s="4"/>
      <c r="E1723" s="4"/>
      <c r="F1723" s="4"/>
      <c r="G1723" s="4"/>
      <c r="H1723" s="4"/>
      <c r="I1723" s="4"/>
      <c r="J1723" s="4"/>
      <c r="K1723" s="4"/>
      <c r="L1723" s="4"/>
      <c r="M1723" s="4">
        <v>20203</v>
      </c>
      <c r="N1723" s="4"/>
      <c r="O1723" s="4"/>
      <c r="P1723" s="4"/>
      <c r="Q1723" s="4">
        <v>0</v>
      </c>
      <c r="R1723" s="4"/>
      <c r="S1723" s="4"/>
      <c r="T1723" s="4"/>
      <c r="U1723" s="4"/>
      <c r="V1723" s="4"/>
    </row>
    <row r="1724" spans="1:22" ht="16.5" customHeight="1" x14ac:dyDescent="0.25">
      <c r="A1724" s="3" t="s">
        <v>608</v>
      </c>
      <c r="B1724" s="12" t="s">
        <v>659</v>
      </c>
      <c r="C1724" s="13"/>
      <c r="D1724" s="4">
        <v>2598</v>
      </c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>
        <v>0</v>
      </c>
      <c r="R1724" s="4"/>
      <c r="S1724" s="4"/>
      <c r="T1724" s="4"/>
      <c r="U1724" s="4"/>
      <c r="V1724" s="4"/>
    </row>
    <row r="1725" spans="1:22" ht="16.5" customHeight="1" x14ac:dyDescent="0.25">
      <c r="A1725" s="3" t="s">
        <v>608</v>
      </c>
      <c r="B1725" s="12" t="s">
        <v>660</v>
      </c>
      <c r="C1725" s="13"/>
      <c r="D1725" s="4"/>
      <c r="E1725" s="4"/>
      <c r="F1725" s="4"/>
      <c r="G1725" s="4"/>
      <c r="H1725" s="4">
        <v>200</v>
      </c>
      <c r="I1725" s="4"/>
      <c r="J1725" s="4">
        <v>5250</v>
      </c>
      <c r="K1725" s="4">
        <v>1000</v>
      </c>
      <c r="L1725" s="4"/>
      <c r="M1725" s="4"/>
      <c r="N1725" s="4"/>
      <c r="O1725" s="4"/>
      <c r="P1725" s="4"/>
      <c r="Q1725" s="4">
        <v>0</v>
      </c>
      <c r="R1725" s="4"/>
      <c r="S1725" s="4"/>
      <c r="T1725" s="4"/>
      <c r="U1725" s="4"/>
      <c r="V1725" s="4"/>
    </row>
    <row r="1726" spans="1:22" s="10" customFormat="1" ht="16.5" customHeight="1" x14ac:dyDescent="0.25">
      <c r="A1726" s="3" t="s">
        <v>608</v>
      </c>
      <c r="B1726" s="12" t="s">
        <v>661</v>
      </c>
      <c r="C1726" s="13"/>
      <c r="D1726" s="4"/>
      <c r="E1726" s="4"/>
      <c r="F1726" s="4"/>
      <c r="G1726" s="4"/>
      <c r="H1726" s="4"/>
      <c r="I1726" s="4"/>
      <c r="J1726" s="4"/>
      <c r="K1726" s="4"/>
      <c r="L1726" s="4"/>
      <c r="M1726" s="4">
        <v>8168</v>
      </c>
      <c r="N1726" s="4"/>
      <c r="O1726" s="4"/>
      <c r="P1726" s="4"/>
      <c r="Q1726" s="4">
        <v>0</v>
      </c>
      <c r="R1726" s="4"/>
      <c r="S1726" s="4"/>
      <c r="T1726" s="4"/>
      <c r="U1726" s="4"/>
      <c r="V1726" s="4"/>
    </row>
    <row r="1727" spans="1:22" ht="16.5" customHeight="1" x14ac:dyDescent="0.25">
      <c r="A1727" s="3" t="s">
        <v>608</v>
      </c>
      <c r="B1727" s="12" t="s">
        <v>662</v>
      </c>
      <c r="C1727" s="13"/>
      <c r="D1727" s="4">
        <v>9700</v>
      </c>
      <c r="E1727" s="4">
        <v>600</v>
      </c>
      <c r="F1727" s="4">
        <v>4000</v>
      </c>
      <c r="G1727" s="4"/>
      <c r="H1727" s="4"/>
      <c r="I1727" s="4"/>
      <c r="J1727" s="4"/>
      <c r="K1727" s="4"/>
      <c r="L1727" s="4"/>
      <c r="M1727" s="4"/>
      <c r="N1727" s="4">
        <v>3200</v>
      </c>
      <c r="O1727" s="4"/>
      <c r="P1727" s="4">
        <v>3644</v>
      </c>
      <c r="Q1727" s="4">
        <v>0</v>
      </c>
      <c r="R1727" s="4">
        <v>8851</v>
      </c>
      <c r="S1727" s="4">
        <v>251</v>
      </c>
      <c r="T1727" s="4"/>
      <c r="U1727" s="4">
        <v>17963</v>
      </c>
      <c r="V1727" s="4">
        <v>6782</v>
      </c>
    </row>
    <row r="1728" spans="1:22" ht="16.5" customHeight="1" x14ac:dyDescent="0.25">
      <c r="A1728" s="3" t="s">
        <v>608</v>
      </c>
      <c r="B1728" s="12" t="s">
        <v>663</v>
      </c>
      <c r="C1728" s="13"/>
      <c r="D1728" s="4"/>
      <c r="E1728" s="4"/>
      <c r="F1728" s="4"/>
      <c r="G1728" s="4"/>
      <c r="H1728" s="4"/>
      <c r="I1728" s="4"/>
      <c r="J1728" s="4"/>
      <c r="K1728" s="4"/>
      <c r="L1728" s="4"/>
      <c r="M1728" s="4">
        <v>2700</v>
      </c>
      <c r="N1728" s="4">
        <v>1500</v>
      </c>
      <c r="O1728" s="4"/>
      <c r="P1728" s="4"/>
      <c r="Q1728" s="4">
        <v>0</v>
      </c>
      <c r="R1728" s="4"/>
      <c r="S1728" s="4"/>
      <c r="T1728" s="4"/>
      <c r="U1728" s="4"/>
      <c r="V1728" s="4"/>
    </row>
    <row r="1729" spans="1:22" ht="16.5" customHeight="1" x14ac:dyDescent="0.25">
      <c r="A1729" s="3" t="s">
        <v>608</v>
      </c>
      <c r="B1729" s="12" t="s">
        <v>664</v>
      </c>
      <c r="C1729" s="14"/>
      <c r="D1729" s="4">
        <v>13443</v>
      </c>
      <c r="E1729" s="4">
        <v>5943</v>
      </c>
      <c r="F1729" s="4">
        <v>23000</v>
      </c>
      <c r="G1729" s="4"/>
      <c r="H1729" s="4"/>
      <c r="I1729" s="4"/>
      <c r="J1729" s="4">
        <v>5000</v>
      </c>
      <c r="K1729" s="4">
        <v>2180</v>
      </c>
      <c r="L1729" s="4">
        <v>7735</v>
      </c>
      <c r="M1729" s="4">
        <v>3642</v>
      </c>
      <c r="N1729" s="4"/>
      <c r="O1729" s="4">
        <v>14000</v>
      </c>
      <c r="P1729" s="4">
        <v>16492</v>
      </c>
      <c r="Q1729" s="4">
        <v>0</v>
      </c>
      <c r="R1729" s="4">
        <v>24975</v>
      </c>
      <c r="S1729" s="4">
        <v>7209</v>
      </c>
      <c r="T1729" s="4">
        <v>14007</v>
      </c>
      <c r="U1729" s="4">
        <v>11053</v>
      </c>
      <c r="V1729" s="4">
        <v>34701</v>
      </c>
    </row>
    <row r="1730" spans="1:22" ht="16.5" customHeight="1" x14ac:dyDescent="0.25">
      <c r="A1730" s="3" t="s">
        <v>608</v>
      </c>
      <c r="B1730" s="12" t="s">
        <v>1816</v>
      </c>
      <c r="C1730" s="14"/>
      <c r="D1730" s="4"/>
      <c r="E1730" s="4"/>
      <c r="F1730" s="4"/>
      <c r="G1730" s="4"/>
      <c r="H1730" s="4"/>
      <c r="I1730" s="4"/>
      <c r="J1730" s="4"/>
      <c r="K1730" s="4"/>
      <c r="L1730" s="4"/>
      <c r="M1730" s="4">
        <v>12000</v>
      </c>
      <c r="N1730" s="4"/>
      <c r="O1730" s="4"/>
      <c r="P1730" s="4">
        <v>40</v>
      </c>
      <c r="Q1730" s="4">
        <v>0</v>
      </c>
      <c r="R1730" s="4"/>
      <c r="S1730" s="4"/>
      <c r="T1730" s="4"/>
      <c r="U1730" s="4"/>
      <c r="V1730" s="4">
        <v>329</v>
      </c>
    </row>
    <row r="1731" spans="1:22" ht="16.5" customHeight="1" x14ac:dyDescent="0.25">
      <c r="A1731" s="3" t="s">
        <v>608</v>
      </c>
      <c r="B1731" s="12" t="s">
        <v>665</v>
      </c>
      <c r="C1731" s="14"/>
      <c r="D1731" s="4">
        <v>9268</v>
      </c>
      <c r="E1731" s="4">
        <v>16430</v>
      </c>
      <c r="F1731" s="4">
        <v>17626</v>
      </c>
      <c r="G1731" s="4">
        <v>11400</v>
      </c>
      <c r="H1731" s="4">
        <v>9000</v>
      </c>
      <c r="I1731" s="4">
        <v>4000</v>
      </c>
      <c r="J1731" s="4">
        <v>2400</v>
      </c>
      <c r="K1731" s="4">
        <v>2000</v>
      </c>
      <c r="L1731" s="4">
        <v>2250</v>
      </c>
      <c r="M1731" s="4">
        <v>254</v>
      </c>
      <c r="N1731" s="4">
        <v>23474</v>
      </c>
      <c r="O1731" s="4">
        <v>9840</v>
      </c>
      <c r="P1731" s="4">
        <v>2000</v>
      </c>
      <c r="Q1731" s="4">
        <v>0</v>
      </c>
      <c r="R1731" s="4">
        <v>18000</v>
      </c>
      <c r="S1731" s="4">
        <v>5000</v>
      </c>
      <c r="T1731" s="4">
        <v>7100</v>
      </c>
      <c r="U1731" s="4"/>
      <c r="V1731" s="4">
        <v>6020</v>
      </c>
    </row>
    <row r="1732" spans="1:22" ht="16.5" customHeight="1" x14ac:dyDescent="0.25">
      <c r="A1732" s="3" t="s">
        <v>608</v>
      </c>
      <c r="B1732" s="12" t="s">
        <v>666</v>
      </c>
      <c r="C1732" s="14"/>
      <c r="D1732" s="4"/>
      <c r="E1732" s="4"/>
      <c r="F1732" s="4"/>
      <c r="G1732" s="4"/>
      <c r="H1732" s="4"/>
      <c r="I1732" s="4"/>
      <c r="J1732" s="4"/>
      <c r="K1732" s="4"/>
      <c r="L1732" s="4"/>
      <c r="M1732" s="4">
        <v>7000</v>
      </c>
      <c r="N1732" s="4">
        <v>14000</v>
      </c>
      <c r="O1732" s="4"/>
      <c r="P1732" s="4"/>
      <c r="Q1732" s="4">
        <v>0</v>
      </c>
      <c r="R1732" s="4">
        <v>10000</v>
      </c>
      <c r="S1732" s="4"/>
      <c r="T1732" s="4"/>
      <c r="U1732" s="4"/>
      <c r="V1732" s="4">
        <v>4500</v>
      </c>
    </row>
    <row r="1733" spans="1:22" ht="16.5" customHeight="1" x14ac:dyDescent="0.25">
      <c r="A1733" s="3" t="s">
        <v>608</v>
      </c>
      <c r="B1733" s="12" t="s">
        <v>667</v>
      </c>
      <c r="C1733" s="14"/>
      <c r="D1733" s="4"/>
      <c r="E1733" s="4"/>
      <c r="F1733" s="4"/>
      <c r="G1733" s="4"/>
      <c r="H1733" s="4"/>
      <c r="I1733" s="4"/>
      <c r="J1733" s="4"/>
      <c r="K1733" s="4"/>
      <c r="L1733" s="4"/>
      <c r="M1733" s="4">
        <v>2700</v>
      </c>
      <c r="N1733" s="4">
        <v>4784</v>
      </c>
      <c r="O1733" s="4"/>
      <c r="P1733" s="4">
        <v>200</v>
      </c>
      <c r="Q1733" s="4">
        <v>0</v>
      </c>
      <c r="R1733" s="4"/>
      <c r="S1733" s="4"/>
      <c r="T1733" s="4"/>
      <c r="U1733" s="4"/>
      <c r="V1733" s="4"/>
    </row>
    <row r="1734" spans="1:22" ht="16.5" customHeight="1" x14ac:dyDescent="0.3">
      <c r="A1734" s="3" t="s">
        <v>608</v>
      </c>
      <c r="B1734" s="12" t="s">
        <v>2256</v>
      </c>
      <c r="C1734" s="1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62">
        <v>1831</v>
      </c>
    </row>
    <row r="1735" spans="1:22" ht="16.5" customHeight="1" x14ac:dyDescent="0.3">
      <c r="A1735" s="3" t="s">
        <v>608</v>
      </c>
      <c r="B1735" s="12" t="s">
        <v>2331</v>
      </c>
      <c r="C1735" s="1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62">
        <v>5542</v>
      </c>
    </row>
    <row r="1736" spans="1:22" ht="16.5" customHeight="1" x14ac:dyDescent="0.25">
      <c r="A1736" s="3" t="s">
        <v>608</v>
      </c>
      <c r="B1736" s="12" t="s">
        <v>668</v>
      </c>
      <c r="C1736" s="14"/>
      <c r="D1736" s="4">
        <v>500</v>
      </c>
      <c r="E1736" s="4"/>
      <c r="F1736" s="4"/>
      <c r="G1736" s="4"/>
      <c r="H1736" s="4"/>
      <c r="I1736" s="4"/>
      <c r="J1736" s="4">
        <v>20</v>
      </c>
      <c r="K1736" s="4"/>
      <c r="L1736" s="4">
        <v>2</v>
      </c>
      <c r="M1736" s="4"/>
      <c r="N1736" s="4"/>
      <c r="O1736" s="4"/>
      <c r="P1736" s="4"/>
      <c r="Q1736" s="4">
        <v>0</v>
      </c>
      <c r="R1736" s="4"/>
      <c r="S1736" s="4"/>
      <c r="T1736" s="4"/>
      <c r="U1736" s="4"/>
      <c r="V1736" s="4"/>
    </row>
    <row r="1737" spans="1:22" ht="16.5" customHeight="1" x14ac:dyDescent="0.25">
      <c r="A1737" s="3" t="s">
        <v>608</v>
      </c>
      <c r="B1737" s="12" t="s">
        <v>669</v>
      </c>
      <c r="C1737" s="14"/>
      <c r="D1737" s="4">
        <v>12800</v>
      </c>
      <c r="E1737" s="4">
        <v>18580</v>
      </c>
      <c r="F1737" s="4">
        <v>260</v>
      </c>
      <c r="G1737" s="4"/>
      <c r="H1737" s="4">
        <v>11000</v>
      </c>
      <c r="I1737" s="4"/>
      <c r="J1737" s="4">
        <v>11000</v>
      </c>
      <c r="K1737" s="4">
        <v>5000</v>
      </c>
      <c r="L1737" s="4">
        <v>6614</v>
      </c>
      <c r="M1737" s="4">
        <v>5500</v>
      </c>
      <c r="N1737" s="4">
        <v>294</v>
      </c>
      <c r="O1737" s="4">
        <v>410</v>
      </c>
      <c r="P1737" s="4">
        <v>2286</v>
      </c>
      <c r="Q1737" s="4">
        <v>1520</v>
      </c>
      <c r="R1737" s="4">
        <v>3411</v>
      </c>
      <c r="S1737" s="4">
        <v>12143</v>
      </c>
      <c r="T1737" s="4">
        <v>2221</v>
      </c>
      <c r="U1737" s="4">
        <v>12704</v>
      </c>
      <c r="V1737" s="4">
        <v>28202</v>
      </c>
    </row>
    <row r="1738" spans="1:22" ht="16.5" customHeight="1" x14ac:dyDescent="0.3">
      <c r="A1738" s="3" t="s">
        <v>608</v>
      </c>
      <c r="B1738" s="12" t="s">
        <v>1376</v>
      </c>
      <c r="C1738" s="1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62">
        <v>106</v>
      </c>
    </row>
    <row r="1739" spans="1:22" ht="16.5" customHeight="1" x14ac:dyDescent="0.25">
      <c r="A1739" s="3" t="s">
        <v>608</v>
      </c>
      <c r="B1739" s="12" t="s">
        <v>1461</v>
      </c>
      <c r="C1739" s="1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>
        <v>16</v>
      </c>
      <c r="U1739" s="4"/>
      <c r="V1739" s="4"/>
    </row>
    <row r="1740" spans="1:22" ht="16.5" customHeight="1" x14ac:dyDescent="0.25">
      <c r="A1740" s="3" t="s">
        <v>608</v>
      </c>
      <c r="B1740" s="12" t="s">
        <v>1463</v>
      </c>
      <c r="C1740" s="1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>
        <v>16</v>
      </c>
      <c r="U1740" s="4"/>
      <c r="V1740" s="4"/>
    </row>
    <row r="1741" spans="1:22" ht="16.5" customHeight="1" x14ac:dyDescent="0.25">
      <c r="A1741" s="3" t="s">
        <v>608</v>
      </c>
      <c r="B1741" s="12" t="s">
        <v>1464</v>
      </c>
      <c r="C1741" s="1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>
        <v>16</v>
      </c>
      <c r="U1741" s="4"/>
      <c r="V1741" s="4"/>
    </row>
    <row r="1742" spans="1:22" ht="16.5" customHeight="1" x14ac:dyDescent="0.25">
      <c r="A1742" s="3" t="s">
        <v>608</v>
      </c>
      <c r="B1742" s="12" t="s">
        <v>1465</v>
      </c>
      <c r="C1742" s="1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>
        <v>16</v>
      </c>
      <c r="U1742" s="4"/>
      <c r="V1742" s="4"/>
    </row>
    <row r="1743" spans="1:22" ht="16.5" customHeight="1" x14ac:dyDescent="0.25">
      <c r="A1743" s="3" t="s">
        <v>608</v>
      </c>
      <c r="B1743" s="12" t="s">
        <v>1462</v>
      </c>
      <c r="C1743" s="1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>
        <v>16</v>
      </c>
      <c r="U1743" s="4"/>
      <c r="V1743" s="4"/>
    </row>
    <row r="1744" spans="1:22" ht="16.5" customHeight="1" x14ac:dyDescent="0.25">
      <c r="A1744" s="3" t="s">
        <v>608</v>
      </c>
      <c r="B1744" s="12" t="s">
        <v>1466</v>
      </c>
      <c r="C1744" s="1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>
        <v>4</v>
      </c>
      <c r="T1744" s="4">
        <v>6</v>
      </c>
      <c r="U1744" s="4"/>
      <c r="V1744" s="4"/>
    </row>
    <row r="1745" spans="1:22" ht="16.5" customHeight="1" x14ac:dyDescent="0.25">
      <c r="A1745" s="3" t="s">
        <v>608</v>
      </c>
      <c r="B1745" s="12" t="s">
        <v>1468</v>
      </c>
      <c r="C1745" s="1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>
        <v>16</v>
      </c>
      <c r="U1745" s="4"/>
      <c r="V1745" s="4"/>
    </row>
    <row r="1746" spans="1:22" ht="16.5" customHeight="1" x14ac:dyDescent="0.25">
      <c r="A1746" s="3" t="s">
        <v>608</v>
      </c>
      <c r="B1746" s="12" t="s">
        <v>1467</v>
      </c>
      <c r="C1746" s="14"/>
      <c r="D1746" s="4"/>
      <c r="E1746" s="4"/>
      <c r="F1746" s="4"/>
      <c r="G1746" s="4"/>
      <c r="H1746" s="4"/>
      <c r="I1746" s="4"/>
      <c r="J1746" s="4"/>
      <c r="K1746" s="4"/>
      <c r="L1746" s="4"/>
      <c r="M1746" s="4">
        <v>415</v>
      </c>
      <c r="N1746" s="4"/>
      <c r="O1746" s="4"/>
      <c r="P1746" s="4">
        <v>3010</v>
      </c>
      <c r="Q1746" s="4">
        <v>153</v>
      </c>
      <c r="R1746" s="4">
        <v>4209</v>
      </c>
      <c r="S1746" s="4">
        <v>5</v>
      </c>
      <c r="T1746" s="4">
        <v>4</v>
      </c>
      <c r="U1746" s="4"/>
      <c r="V1746" s="4"/>
    </row>
    <row r="1747" spans="1:22" ht="16.5" customHeight="1" x14ac:dyDescent="0.25">
      <c r="A1747" s="3" t="s">
        <v>608</v>
      </c>
      <c r="B1747" s="12" t="s">
        <v>670</v>
      </c>
      <c r="C1747" s="14"/>
      <c r="D1747" s="4">
        <v>4616</v>
      </c>
      <c r="E1747" s="4"/>
      <c r="F1747" s="4"/>
      <c r="G1747" s="4">
        <v>8200</v>
      </c>
      <c r="H1747" s="4"/>
      <c r="I1747" s="4"/>
      <c r="J1747" s="4"/>
      <c r="K1747" s="4"/>
      <c r="L1747" s="4"/>
      <c r="M1747" s="4"/>
      <c r="N1747" s="4"/>
      <c r="O1747" s="4"/>
      <c r="P1747" s="4"/>
      <c r="Q1747" s="4">
        <v>0</v>
      </c>
      <c r="R1747" s="4"/>
      <c r="S1747" s="4"/>
      <c r="T1747" s="4"/>
      <c r="U1747" s="4"/>
      <c r="V1747" s="4"/>
    </row>
    <row r="1748" spans="1:22" ht="16.5" customHeight="1" x14ac:dyDescent="0.25">
      <c r="A1748" s="3" t="s">
        <v>608</v>
      </c>
      <c r="B1748" s="12" t="s">
        <v>671</v>
      </c>
      <c r="C1748" s="14"/>
      <c r="D1748" s="4"/>
      <c r="E1748" s="4"/>
      <c r="F1748" s="4"/>
      <c r="G1748" s="4"/>
      <c r="H1748" s="4"/>
      <c r="I1748" s="4"/>
      <c r="J1748" s="4"/>
      <c r="K1748" s="4"/>
      <c r="L1748" s="4"/>
      <c r="M1748" s="4">
        <v>5866</v>
      </c>
      <c r="N1748" s="4">
        <v>3567</v>
      </c>
      <c r="O1748" s="4"/>
      <c r="P1748" s="4">
        <v>2556</v>
      </c>
      <c r="Q1748" s="4">
        <v>0</v>
      </c>
      <c r="R1748" s="4"/>
      <c r="S1748" s="4"/>
      <c r="T1748" s="4"/>
      <c r="U1748" s="4">
        <v>11</v>
      </c>
      <c r="V1748" s="4"/>
    </row>
    <row r="1749" spans="1:22" ht="16.5" customHeight="1" x14ac:dyDescent="0.25">
      <c r="A1749" s="12" t="s">
        <v>608</v>
      </c>
      <c r="B1749" s="12" t="s">
        <v>672</v>
      </c>
      <c r="C1749" s="14"/>
      <c r="D1749" s="20">
        <v>28793</v>
      </c>
      <c r="E1749" s="20">
        <v>7000</v>
      </c>
      <c r="F1749" s="20">
        <v>8880</v>
      </c>
      <c r="G1749" s="20">
        <v>16966</v>
      </c>
      <c r="H1749" s="20">
        <v>11346</v>
      </c>
      <c r="I1749" s="20">
        <v>2500</v>
      </c>
      <c r="J1749" s="20">
        <v>16147</v>
      </c>
      <c r="K1749" s="20">
        <v>4505</v>
      </c>
      <c r="L1749" s="20">
        <v>10901</v>
      </c>
      <c r="M1749" s="20">
        <v>17950</v>
      </c>
      <c r="N1749" s="20">
        <v>16120</v>
      </c>
      <c r="O1749" s="20">
        <v>15131</v>
      </c>
      <c r="P1749" s="20">
        <v>1282</v>
      </c>
      <c r="Q1749" s="20">
        <v>176</v>
      </c>
      <c r="R1749" s="20">
        <v>3700</v>
      </c>
      <c r="S1749" s="20">
        <v>8000</v>
      </c>
      <c r="T1749" s="20">
        <v>21500</v>
      </c>
      <c r="U1749" s="20"/>
      <c r="V1749" s="20"/>
    </row>
    <row r="1750" spans="1:22" s="10" customFormat="1" ht="16.5" customHeight="1" x14ac:dyDescent="0.3">
      <c r="A1750" s="3" t="s">
        <v>608</v>
      </c>
      <c r="B1750" s="12" t="s">
        <v>328</v>
      </c>
      <c r="C1750" s="1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62">
        <v>80</v>
      </c>
    </row>
    <row r="1751" spans="1:22" ht="16.5" customHeight="1" x14ac:dyDescent="0.25">
      <c r="A1751" s="3" t="s">
        <v>608</v>
      </c>
      <c r="B1751" s="12" t="s">
        <v>675</v>
      </c>
      <c r="C1751" s="14"/>
      <c r="D1751" s="4">
        <v>6886</v>
      </c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>
        <v>0</v>
      </c>
      <c r="R1751" s="4"/>
      <c r="S1751" s="4"/>
      <c r="T1751" s="4"/>
      <c r="U1751" s="4"/>
      <c r="V1751" s="4"/>
    </row>
    <row r="1752" spans="1:22" ht="16.5" customHeight="1" x14ac:dyDescent="0.25">
      <c r="A1752" s="3" t="s">
        <v>608</v>
      </c>
      <c r="B1752" s="12" t="s">
        <v>673</v>
      </c>
      <c r="C1752" s="1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>
        <v>3072</v>
      </c>
      <c r="O1752" s="4"/>
      <c r="P1752" s="4">
        <v>3208</v>
      </c>
      <c r="Q1752" s="4">
        <v>0</v>
      </c>
      <c r="R1752" s="4"/>
      <c r="S1752" s="4"/>
      <c r="T1752" s="4"/>
      <c r="U1752" s="4"/>
      <c r="V1752" s="4"/>
    </row>
    <row r="1753" spans="1:22" ht="16.5" customHeight="1" x14ac:dyDescent="0.25">
      <c r="A1753" s="3" t="s">
        <v>608</v>
      </c>
      <c r="B1753" s="12" t="s">
        <v>1029</v>
      </c>
      <c r="C1753" s="1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>
        <v>1729</v>
      </c>
      <c r="Q1753" s="4">
        <v>0</v>
      </c>
      <c r="R1753" s="4"/>
      <c r="S1753" s="4"/>
      <c r="T1753" s="4"/>
      <c r="U1753" s="4"/>
      <c r="V1753" s="4"/>
    </row>
    <row r="1754" spans="1:22" ht="16.5" customHeight="1" x14ac:dyDescent="0.25">
      <c r="A1754" s="3" t="s">
        <v>608</v>
      </c>
      <c r="B1754" s="12" t="s">
        <v>674</v>
      </c>
      <c r="C1754" s="14"/>
      <c r="D1754" s="4">
        <v>9577</v>
      </c>
      <c r="E1754" s="4">
        <v>2100</v>
      </c>
      <c r="F1754" s="4">
        <v>3000</v>
      </c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>
        <v>0</v>
      </c>
      <c r="R1754" s="4"/>
      <c r="S1754" s="4"/>
      <c r="T1754" s="4"/>
      <c r="U1754" s="4"/>
      <c r="V1754" s="4"/>
    </row>
    <row r="1755" spans="1:22" s="10" customFormat="1" ht="16.5" customHeight="1" x14ac:dyDescent="0.25">
      <c r="A1755" s="12" t="s">
        <v>608</v>
      </c>
      <c r="B1755" s="12" t="s">
        <v>43</v>
      </c>
      <c r="C1755" s="14"/>
      <c r="D1755" s="20">
        <v>48625</v>
      </c>
      <c r="E1755" s="20">
        <v>13200</v>
      </c>
      <c r="F1755" s="20">
        <v>13402</v>
      </c>
      <c r="G1755" s="20">
        <v>34238</v>
      </c>
      <c r="H1755" s="20">
        <v>14410</v>
      </c>
      <c r="I1755" s="20"/>
      <c r="J1755" s="20">
        <v>36500</v>
      </c>
      <c r="K1755" s="20">
        <v>9438</v>
      </c>
      <c r="L1755" s="20">
        <v>18586</v>
      </c>
      <c r="M1755" s="20">
        <v>33227</v>
      </c>
      <c r="N1755" s="20">
        <v>30508</v>
      </c>
      <c r="O1755" s="20">
        <v>12000</v>
      </c>
      <c r="P1755" s="20">
        <v>42632</v>
      </c>
      <c r="Q1755" s="20">
        <v>40130</v>
      </c>
      <c r="R1755" s="20">
        <v>47380</v>
      </c>
      <c r="S1755" s="20">
        <v>42956</v>
      </c>
      <c r="T1755" s="20">
        <v>45204</v>
      </c>
      <c r="U1755" s="20">
        <v>81521</v>
      </c>
      <c r="V1755" s="20">
        <v>137781</v>
      </c>
    </row>
    <row r="1756" spans="1:22" ht="16.5" customHeight="1" x14ac:dyDescent="0.25">
      <c r="A1756" s="3" t="s">
        <v>608</v>
      </c>
      <c r="B1756" s="12" t="s">
        <v>1817</v>
      </c>
      <c r="C1756" s="14"/>
      <c r="D1756" s="4"/>
      <c r="E1756" s="4"/>
      <c r="F1756" s="4"/>
      <c r="G1756" s="4"/>
      <c r="H1756" s="4"/>
      <c r="I1756" s="4"/>
      <c r="J1756" s="4"/>
      <c r="K1756" s="4"/>
      <c r="L1756" s="4"/>
      <c r="M1756" s="4">
        <v>543</v>
      </c>
      <c r="N1756" s="4"/>
      <c r="O1756" s="4"/>
      <c r="P1756" s="4"/>
      <c r="Q1756" s="4">
        <v>0</v>
      </c>
      <c r="R1756" s="4"/>
      <c r="S1756" s="4"/>
      <c r="T1756" s="4"/>
      <c r="U1756" s="4"/>
      <c r="V1756" s="4"/>
    </row>
    <row r="1757" spans="1:22" s="10" customFormat="1" x14ac:dyDescent="0.25">
      <c r="A1757" s="12" t="s">
        <v>608</v>
      </c>
      <c r="B1757" s="12" t="s">
        <v>374</v>
      </c>
      <c r="C1757" s="14"/>
      <c r="D1757" s="20">
        <v>32865</v>
      </c>
      <c r="E1757" s="20">
        <v>1700</v>
      </c>
      <c r="F1757" s="20">
        <v>470</v>
      </c>
      <c r="G1757" s="20">
        <v>11851</v>
      </c>
      <c r="H1757" s="20">
        <v>15500</v>
      </c>
      <c r="I1757" s="20"/>
      <c r="J1757" s="20">
        <v>12080</v>
      </c>
      <c r="K1757" s="20">
        <v>17615</v>
      </c>
      <c r="L1757" s="20">
        <v>10133</v>
      </c>
      <c r="M1757" s="20">
        <v>44897</v>
      </c>
      <c r="N1757" s="20">
        <v>294</v>
      </c>
      <c r="O1757" s="20">
        <v>14813</v>
      </c>
      <c r="P1757" s="20">
        <v>7908</v>
      </c>
      <c r="Q1757" s="20">
        <v>13000</v>
      </c>
      <c r="R1757" s="20">
        <v>7069</v>
      </c>
      <c r="S1757" s="20">
        <v>7990</v>
      </c>
      <c r="T1757" s="20">
        <v>21677</v>
      </c>
      <c r="U1757" s="20"/>
      <c r="V1757" s="20">
        <v>75769</v>
      </c>
    </row>
    <row r="1758" spans="1:22" ht="16.5" customHeight="1" x14ac:dyDescent="0.25">
      <c r="A1758" s="3" t="s">
        <v>608</v>
      </c>
      <c r="B1758" s="12" t="s">
        <v>1581</v>
      </c>
      <c r="C1758" s="1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>
        <v>4029</v>
      </c>
      <c r="T1758" s="4"/>
      <c r="U1758" s="4"/>
      <c r="V1758" s="4"/>
    </row>
    <row r="1759" spans="1:22" ht="16.5" customHeight="1" x14ac:dyDescent="0.25">
      <c r="A1759" s="3" t="s">
        <v>608</v>
      </c>
      <c r="B1759" s="12" t="s">
        <v>1469</v>
      </c>
      <c r="C1759" s="1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>
        <v>32757</v>
      </c>
      <c r="T1759" s="4">
        <v>41849</v>
      </c>
      <c r="U1759" s="4">
        <v>8809</v>
      </c>
      <c r="V1759" s="4">
        <v>15699</v>
      </c>
    </row>
    <row r="1760" spans="1:22" ht="16.5" customHeight="1" x14ac:dyDescent="0.25">
      <c r="A1760" s="3" t="s">
        <v>608</v>
      </c>
      <c r="B1760" s="12" t="s">
        <v>676</v>
      </c>
      <c r="C1760" s="14"/>
      <c r="D1760" s="4">
        <v>2278</v>
      </c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>
        <v>0</v>
      </c>
      <c r="R1760" s="4"/>
      <c r="S1760" s="4"/>
      <c r="T1760" s="4"/>
      <c r="U1760" s="4"/>
      <c r="V1760" s="4"/>
    </row>
    <row r="1761" spans="1:23" ht="16.5" customHeight="1" x14ac:dyDescent="0.25">
      <c r="A1761" s="3" t="s">
        <v>608</v>
      </c>
      <c r="B1761" s="12" t="s">
        <v>1470</v>
      </c>
      <c r="C1761" s="1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>
        <v>5</v>
      </c>
      <c r="T1761" s="4">
        <v>5</v>
      </c>
      <c r="U1761" s="4"/>
      <c r="V1761" s="4"/>
    </row>
    <row r="1762" spans="1:23" ht="16.5" customHeight="1" x14ac:dyDescent="0.25">
      <c r="A1762" s="3" t="s">
        <v>608</v>
      </c>
      <c r="B1762" s="12" t="s">
        <v>1471</v>
      </c>
      <c r="C1762" s="1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>
        <v>5</v>
      </c>
      <c r="T1762" s="4">
        <v>16</v>
      </c>
      <c r="U1762" s="4"/>
      <c r="V1762" s="4"/>
    </row>
    <row r="1763" spans="1:23" s="10" customFormat="1" ht="16.5" customHeight="1" x14ac:dyDescent="0.25">
      <c r="A1763" s="12" t="s">
        <v>608</v>
      </c>
      <c r="B1763" s="12" t="s">
        <v>677</v>
      </c>
      <c r="C1763" s="14"/>
      <c r="D1763" s="20">
        <v>50308</v>
      </c>
      <c r="E1763" s="20">
        <v>27100</v>
      </c>
      <c r="F1763" s="20">
        <v>19359</v>
      </c>
      <c r="G1763" s="20">
        <v>34489</v>
      </c>
      <c r="H1763" s="20">
        <v>19110</v>
      </c>
      <c r="I1763" s="20">
        <v>14263</v>
      </c>
      <c r="J1763" s="20">
        <v>29021</v>
      </c>
      <c r="K1763" s="20"/>
      <c r="L1763" s="20">
        <v>55485</v>
      </c>
      <c r="M1763" s="20">
        <v>45747</v>
      </c>
      <c r="N1763" s="20">
        <v>83400</v>
      </c>
      <c r="O1763" s="20">
        <v>43358</v>
      </c>
      <c r="P1763" s="20">
        <v>5777</v>
      </c>
      <c r="Q1763" s="20">
        <v>0</v>
      </c>
      <c r="R1763" s="20">
        <v>21481</v>
      </c>
      <c r="S1763" s="20">
        <v>12730</v>
      </c>
      <c r="T1763" s="20">
        <v>60021</v>
      </c>
      <c r="U1763" s="20">
        <v>8920</v>
      </c>
      <c r="V1763" s="20">
        <v>23869</v>
      </c>
    </row>
    <row r="1764" spans="1:23" ht="16.5" customHeight="1" x14ac:dyDescent="0.25">
      <c r="A1764" s="3" t="s">
        <v>608</v>
      </c>
      <c r="B1764" s="12" t="s">
        <v>678</v>
      </c>
      <c r="C1764" s="14"/>
      <c r="D1764" s="4"/>
      <c r="E1764" s="4">
        <v>1000</v>
      </c>
      <c r="F1764" s="4">
        <v>1724</v>
      </c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>
        <v>0</v>
      </c>
      <c r="R1764" s="4"/>
      <c r="S1764" s="4"/>
      <c r="T1764" s="4"/>
      <c r="U1764" s="4"/>
      <c r="V1764" s="4"/>
    </row>
    <row r="1765" spans="1:23" ht="16.5" customHeight="1" x14ac:dyDescent="0.25">
      <c r="A1765" s="3" t="s">
        <v>608</v>
      </c>
      <c r="B1765" s="12" t="s">
        <v>1818</v>
      </c>
      <c r="C1765" s="14"/>
      <c r="D1765" s="4"/>
      <c r="E1765" s="4"/>
      <c r="F1765" s="4"/>
      <c r="G1765" s="4"/>
      <c r="H1765" s="4">
        <v>15333</v>
      </c>
      <c r="I1765" s="4"/>
      <c r="J1765" s="4">
        <v>1407</v>
      </c>
      <c r="K1765" s="4"/>
      <c r="L1765" s="4"/>
      <c r="M1765" s="4"/>
      <c r="N1765" s="4"/>
      <c r="O1765" s="4"/>
      <c r="P1765" s="4">
        <v>10868</v>
      </c>
      <c r="Q1765" s="4">
        <v>0</v>
      </c>
      <c r="R1765" s="4">
        <v>1653</v>
      </c>
      <c r="S1765" s="4"/>
      <c r="T1765" s="4"/>
      <c r="U1765" s="4"/>
      <c r="V1765" s="4"/>
    </row>
    <row r="1766" spans="1:23" ht="16.5" customHeight="1" x14ac:dyDescent="0.25">
      <c r="A1766" s="3" t="s">
        <v>608</v>
      </c>
      <c r="B1766" s="12" t="s">
        <v>679</v>
      </c>
      <c r="C1766" s="13"/>
      <c r="D1766" s="4"/>
      <c r="E1766" s="4"/>
      <c r="F1766" s="4"/>
      <c r="G1766" s="4">
        <v>4456</v>
      </c>
      <c r="H1766" s="4">
        <v>10214</v>
      </c>
      <c r="I1766" s="4"/>
      <c r="J1766" s="4">
        <v>67</v>
      </c>
      <c r="K1766" s="4">
        <v>6440</v>
      </c>
      <c r="L1766" s="4"/>
      <c r="M1766" s="4"/>
      <c r="N1766" s="4">
        <v>7375</v>
      </c>
      <c r="O1766" s="4"/>
      <c r="P1766" s="4">
        <v>2920</v>
      </c>
      <c r="Q1766" s="4">
        <v>87</v>
      </c>
      <c r="R1766" s="4"/>
      <c r="S1766" s="4"/>
      <c r="T1766" s="4"/>
      <c r="U1766" s="4"/>
      <c r="V1766" s="4"/>
    </row>
    <row r="1767" spans="1:23" ht="16.5" customHeight="1" x14ac:dyDescent="0.25">
      <c r="A1767" s="3" t="s">
        <v>608</v>
      </c>
      <c r="B1767" s="12" t="s">
        <v>680</v>
      </c>
      <c r="C1767" s="13"/>
      <c r="D1767" s="4"/>
      <c r="E1767" s="4"/>
      <c r="F1767" s="4"/>
      <c r="G1767" s="4"/>
      <c r="H1767" s="4"/>
      <c r="I1767" s="4"/>
      <c r="J1767" s="4"/>
      <c r="K1767" s="4">
        <v>278315</v>
      </c>
      <c r="L1767" s="4">
        <v>17933</v>
      </c>
      <c r="M1767" s="4"/>
      <c r="N1767" s="4">
        <v>7</v>
      </c>
      <c r="O1767" s="4"/>
      <c r="P1767" s="4"/>
      <c r="Q1767" s="4">
        <v>0</v>
      </c>
      <c r="R1767" s="4"/>
      <c r="S1767" s="4"/>
      <c r="T1767" s="4"/>
      <c r="U1767" s="4"/>
      <c r="V1767" s="4"/>
    </row>
    <row r="1768" spans="1:23" ht="16.5" customHeight="1" x14ac:dyDescent="0.25">
      <c r="A1768" s="17" t="s">
        <v>974</v>
      </c>
      <c r="B1768" s="17" t="s">
        <v>974</v>
      </c>
      <c r="C1768" s="17"/>
      <c r="D1768" s="19">
        <f t="shared" ref="D1768:V1768" si="40">SUM(D1534:D1767)</f>
        <v>562457</v>
      </c>
      <c r="E1768" s="19">
        <f t="shared" si="40"/>
        <v>292484</v>
      </c>
      <c r="F1768" s="19">
        <f t="shared" si="40"/>
        <v>253690</v>
      </c>
      <c r="G1768" s="19">
        <f t="shared" si="40"/>
        <v>226052</v>
      </c>
      <c r="H1768" s="19">
        <f t="shared" si="40"/>
        <v>333324</v>
      </c>
      <c r="I1768" s="19">
        <f t="shared" si="40"/>
        <v>84923</v>
      </c>
      <c r="J1768" s="19">
        <f t="shared" si="40"/>
        <v>313380</v>
      </c>
      <c r="K1768" s="19">
        <f t="shared" si="40"/>
        <v>456298</v>
      </c>
      <c r="L1768" s="19">
        <f t="shared" si="40"/>
        <v>341634</v>
      </c>
      <c r="M1768" s="19">
        <f t="shared" si="40"/>
        <v>1394552</v>
      </c>
      <c r="N1768" s="19">
        <f t="shared" si="40"/>
        <v>571531</v>
      </c>
      <c r="O1768" s="19">
        <f t="shared" si="40"/>
        <v>509504</v>
      </c>
      <c r="P1768" s="19">
        <f t="shared" si="40"/>
        <v>492211</v>
      </c>
      <c r="Q1768" s="19">
        <f t="shared" si="40"/>
        <v>170163</v>
      </c>
      <c r="R1768" s="19">
        <f t="shared" si="40"/>
        <v>490061</v>
      </c>
      <c r="S1768" s="19">
        <f t="shared" si="40"/>
        <v>571364</v>
      </c>
      <c r="T1768" s="19">
        <f t="shared" si="40"/>
        <v>778484</v>
      </c>
      <c r="U1768" s="19">
        <f t="shared" si="40"/>
        <v>511639</v>
      </c>
      <c r="V1768" s="19">
        <f t="shared" si="40"/>
        <v>1007690</v>
      </c>
      <c r="W1768" s="15" t="s">
        <v>939</v>
      </c>
    </row>
    <row r="1769" spans="1:23" ht="16.5" customHeight="1" x14ac:dyDescent="0.25">
      <c r="A1769" s="3" t="s">
        <v>713</v>
      </c>
      <c r="B1769" s="13" t="s">
        <v>710</v>
      </c>
      <c r="C1769" s="13"/>
      <c r="D1769" s="4">
        <v>1300</v>
      </c>
      <c r="E1769" s="4">
        <v>300</v>
      </c>
      <c r="F1769" s="4"/>
      <c r="G1769" s="4"/>
      <c r="H1769" s="4">
        <v>800</v>
      </c>
      <c r="I1769" s="4"/>
      <c r="J1769" s="4"/>
      <c r="K1769" s="4">
        <v>240</v>
      </c>
      <c r="L1769" s="4">
        <v>1320</v>
      </c>
      <c r="M1769" s="4">
        <v>379</v>
      </c>
      <c r="N1769" s="4">
        <v>220</v>
      </c>
      <c r="O1769" s="4"/>
      <c r="P1769" s="4">
        <v>360</v>
      </c>
      <c r="Q1769" s="4">
        <v>2600</v>
      </c>
      <c r="R1769" s="4">
        <v>1540</v>
      </c>
      <c r="S1769" s="4">
        <v>3140</v>
      </c>
      <c r="T1769" s="4">
        <v>4130</v>
      </c>
      <c r="U1769" s="4">
        <v>7210</v>
      </c>
      <c r="V1769" s="4">
        <v>4096</v>
      </c>
    </row>
    <row r="1770" spans="1:23" ht="16.5" customHeight="1" x14ac:dyDescent="0.25">
      <c r="A1770" s="3" t="s">
        <v>713</v>
      </c>
      <c r="B1770" s="13" t="s">
        <v>100</v>
      </c>
      <c r="C1770" s="13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>
        <v>25</v>
      </c>
      <c r="U1770" s="4">
        <v>50</v>
      </c>
      <c r="V1770" s="4"/>
    </row>
    <row r="1771" spans="1:23" ht="16.5" customHeight="1" x14ac:dyDescent="0.25">
      <c r="A1771" s="3" t="s">
        <v>713</v>
      </c>
      <c r="B1771" s="13" t="s">
        <v>512</v>
      </c>
      <c r="C1771" s="13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>
        <v>3001</v>
      </c>
      <c r="O1771" s="4">
        <v>15000</v>
      </c>
      <c r="P1771" s="4">
        <v>6000</v>
      </c>
      <c r="Q1771" s="4">
        <v>6000</v>
      </c>
      <c r="R1771" s="4"/>
      <c r="S1771" s="4">
        <v>6400</v>
      </c>
      <c r="T1771" s="4">
        <v>8609</v>
      </c>
      <c r="U1771" s="4">
        <v>8408</v>
      </c>
      <c r="V1771" s="4">
        <v>2450</v>
      </c>
    </row>
    <row r="1772" spans="1:23" ht="16.5" customHeight="1" x14ac:dyDescent="0.25">
      <c r="A1772" s="3" t="s">
        <v>713</v>
      </c>
      <c r="B1772" s="13" t="s">
        <v>711</v>
      </c>
      <c r="C1772" s="13"/>
      <c r="D1772" s="4">
        <v>395</v>
      </c>
      <c r="E1772" s="4">
        <v>345</v>
      </c>
      <c r="F1772" s="4">
        <v>650</v>
      </c>
      <c r="G1772" s="4">
        <v>1000</v>
      </c>
      <c r="H1772" s="4">
        <v>2000</v>
      </c>
      <c r="I1772" s="4">
        <v>3130</v>
      </c>
      <c r="J1772" s="4">
        <v>502</v>
      </c>
      <c r="K1772" s="4">
        <v>6</v>
      </c>
      <c r="L1772" s="4">
        <v>3150</v>
      </c>
      <c r="M1772" s="4">
        <v>2350</v>
      </c>
      <c r="N1772" s="4">
        <v>95</v>
      </c>
      <c r="O1772" s="4">
        <v>380</v>
      </c>
      <c r="P1772" s="4"/>
      <c r="Q1772" s="4">
        <v>0</v>
      </c>
      <c r="R1772" s="4">
        <v>9440</v>
      </c>
      <c r="S1772" s="4">
        <v>2213</v>
      </c>
      <c r="T1772" s="4">
        <v>40</v>
      </c>
      <c r="U1772" s="4">
        <v>2800</v>
      </c>
      <c r="V1772" s="4">
        <v>2800</v>
      </c>
    </row>
    <row r="1773" spans="1:23" ht="16.5" customHeight="1" x14ac:dyDescent="0.25">
      <c r="A1773" s="3" t="s">
        <v>713</v>
      </c>
      <c r="B1773" s="14" t="s">
        <v>1363</v>
      </c>
      <c r="C1773" s="1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>
        <v>1000</v>
      </c>
      <c r="U1773" s="4"/>
      <c r="V1773" s="4"/>
    </row>
    <row r="1774" spans="1:23" ht="16.5" customHeight="1" x14ac:dyDescent="0.25">
      <c r="A1774" s="3" t="s">
        <v>713</v>
      </c>
      <c r="B1774" s="13" t="s">
        <v>1472</v>
      </c>
      <c r="C1774" s="13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>
        <v>50</v>
      </c>
      <c r="T1774" s="4">
        <v>50</v>
      </c>
      <c r="U1774" s="4"/>
      <c r="V1774" s="4"/>
    </row>
    <row r="1775" spans="1:23" ht="16.5" customHeight="1" x14ac:dyDescent="0.25">
      <c r="A1775" s="3" t="s">
        <v>713</v>
      </c>
      <c r="B1775" s="13" t="s">
        <v>10</v>
      </c>
      <c r="C1775" s="13"/>
      <c r="D1775" s="4">
        <v>30</v>
      </c>
      <c r="E1775" s="4"/>
      <c r="F1775" s="4"/>
      <c r="G1775" s="4">
        <v>17</v>
      </c>
      <c r="H1775" s="4"/>
      <c r="I1775" s="4"/>
      <c r="J1775" s="4"/>
      <c r="K1775" s="4">
        <v>22</v>
      </c>
      <c r="L1775" s="4">
        <v>570</v>
      </c>
      <c r="M1775" s="4">
        <v>376</v>
      </c>
      <c r="N1775" s="4">
        <v>463</v>
      </c>
      <c r="O1775" s="4">
        <v>6706</v>
      </c>
      <c r="P1775" s="4">
        <v>3000</v>
      </c>
      <c r="Q1775" s="4">
        <v>108</v>
      </c>
      <c r="R1775" s="4">
        <v>210</v>
      </c>
      <c r="S1775" s="4">
        <v>1500</v>
      </c>
      <c r="T1775" s="4">
        <v>20</v>
      </c>
      <c r="U1775" s="4">
        <v>150</v>
      </c>
      <c r="V1775" s="4">
        <v>640</v>
      </c>
    </row>
    <row r="1776" spans="1:23" ht="16.5" customHeight="1" x14ac:dyDescent="0.25">
      <c r="A1776" s="3" t="s">
        <v>713</v>
      </c>
      <c r="B1776" s="13" t="s">
        <v>712</v>
      </c>
      <c r="C1776" s="13"/>
      <c r="D1776" s="4"/>
      <c r="E1776" s="4">
        <v>200</v>
      </c>
      <c r="F1776" s="4">
        <v>100</v>
      </c>
      <c r="G1776" s="4"/>
      <c r="H1776" s="4"/>
      <c r="I1776" s="4"/>
      <c r="J1776" s="4"/>
      <c r="K1776" s="4">
        <v>50</v>
      </c>
      <c r="L1776" s="4">
        <v>1060</v>
      </c>
      <c r="M1776" s="4"/>
      <c r="N1776" s="4"/>
      <c r="O1776" s="4"/>
      <c r="P1776" s="4"/>
      <c r="Q1776" s="4">
        <v>0</v>
      </c>
      <c r="R1776" s="4"/>
      <c r="S1776" s="4">
        <v>100</v>
      </c>
      <c r="T1776" s="4">
        <v>100</v>
      </c>
      <c r="U1776" s="4">
        <v>50</v>
      </c>
      <c r="V1776" s="4">
        <v>200</v>
      </c>
    </row>
    <row r="1777" spans="1:23" ht="16.5" customHeight="1" x14ac:dyDescent="0.25">
      <c r="A1777" s="17" t="s">
        <v>975</v>
      </c>
      <c r="B1777" s="17" t="s">
        <v>975</v>
      </c>
      <c r="C1777" s="17"/>
      <c r="D1777" s="19">
        <f t="shared" ref="D1777:V1777" si="41">SUM(D1769:D1776)</f>
        <v>1725</v>
      </c>
      <c r="E1777" s="19">
        <f t="shared" si="41"/>
        <v>845</v>
      </c>
      <c r="F1777" s="19">
        <f t="shared" si="41"/>
        <v>750</v>
      </c>
      <c r="G1777" s="19">
        <f t="shared" si="41"/>
        <v>1017</v>
      </c>
      <c r="H1777" s="19">
        <f t="shared" si="41"/>
        <v>2800</v>
      </c>
      <c r="I1777" s="19">
        <f t="shared" si="41"/>
        <v>3130</v>
      </c>
      <c r="J1777" s="19">
        <f t="shared" si="41"/>
        <v>502</v>
      </c>
      <c r="K1777" s="19">
        <f t="shared" si="41"/>
        <v>318</v>
      </c>
      <c r="L1777" s="19">
        <f t="shared" si="41"/>
        <v>6100</v>
      </c>
      <c r="M1777" s="19">
        <f t="shared" si="41"/>
        <v>3105</v>
      </c>
      <c r="N1777" s="19">
        <f t="shared" si="41"/>
        <v>3779</v>
      </c>
      <c r="O1777" s="19">
        <f t="shared" si="41"/>
        <v>22086</v>
      </c>
      <c r="P1777" s="19">
        <f t="shared" si="41"/>
        <v>9360</v>
      </c>
      <c r="Q1777" s="19">
        <f t="shared" si="41"/>
        <v>8708</v>
      </c>
      <c r="R1777" s="19">
        <f t="shared" si="41"/>
        <v>11190</v>
      </c>
      <c r="S1777" s="19">
        <f t="shared" si="41"/>
        <v>13403</v>
      </c>
      <c r="T1777" s="19">
        <f t="shared" si="41"/>
        <v>13974</v>
      </c>
      <c r="U1777" s="19">
        <f t="shared" si="41"/>
        <v>18668</v>
      </c>
      <c r="V1777" s="19">
        <f t="shared" si="41"/>
        <v>10186</v>
      </c>
      <c r="W1777" s="15" t="s">
        <v>939</v>
      </c>
    </row>
    <row r="1778" spans="1:23" ht="16.5" customHeight="1" x14ac:dyDescent="0.25">
      <c r="A1778" s="3" t="s">
        <v>727</v>
      </c>
      <c r="B1778" s="14" t="s">
        <v>714</v>
      </c>
      <c r="C1778" s="14"/>
      <c r="D1778" s="4"/>
      <c r="E1778" s="4"/>
      <c r="F1778" s="4"/>
      <c r="G1778" s="4"/>
      <c r="H1778" s="4"/>
      <c r="I1778" s="4"/>
      <c r="J1778" s="4"/>
      <c r="K1778" s="4">
        <v>3500</v>
      </c>
      <c r="L1778" s="4">
        <v>500</v>
      </c>
      <c r="M1778" s="4"/>
      <c r="N1778" s="4"/>
      <c r="O1778" s="4"/>
      <c r="P1778" s="4"/>
      <c r="Q1778" s="4">
        <v>0</v>
      </c>
      <c r="R1778" s="4"/>
      <c r="S1778" s="4"/>
      <c r="T1778" s="4">
        <v>500</v>
      </c>
      <c r="U1778" s="4"/>
      <c r="V1778" s="4"/>
    </row>
    <row r="1779" spans="1:23" ht="16.5" customHeight="1" x14ac:dyDescent="0.25">
      <c r="A1779" s="3" t="s">
        <v>727</v>
      </c>
      <c r="B1779" s="13" t="s">
        <v>715</v>
      </c>
      <c r="C1779" s="13"/>
      <c r="D1779" s="4"/>
      <c r="E1779" s="4"/>
      <c r="F1779" s="4"/>
      <c r="G1779" s="4">
        <v>698</v>
      </c>
      <c r="H1779" s="4"/>
      <c r="I1779" s="4"/>
      <c r="J1779" s="4"/>
      <c r="K1779" s="4">
        <v>8000</v>
      </c>
      <c r="L1779" s="4"/>
      <c r="M1779" s="4"/>
      <c r="N1779" s="4"/>
      <c r="O1779" s="4"/>
      <c r="P1779" s="4"/>
      <c r="Q1779" s="4">
        <v>0</v>
      </c>
      <c r="R1779" s="4"/>
      <c r="S1779" s="4"/>
      <c r="T1779" s="4"/>
      <c r="U1779" s="4"/>
      <c r="V1779" s="4"/>
    </row>
    <row r="1780" spans="1:23" ht="16.5" customHeight="1" x14ac:dyDescent="0.25">
      <c r="A1780" s="3" t="s">
        <v>727</v>
      </c>
      <c r="B1780" s="13" t="s">
        <v>716</v>
      </c>
      <c r="C1780" s="13"/>
      <c r="D1780" s="4">
        <v>4000</v>
      </c>
      <c r="E1780" s="4">
        <v>2500</v>
      </c>
      <c r="F1780" s="4"/>
      <c r="G1780" s="4">
        <v>4000</v>
      </c>
      <c r="H1780" s="4"/>
      <c r="I1780" s="4">
        <v>4000</v>
      </c>
      <c r="J1780" s="4">
        <v>1500</v>
      </c>
      <c r="K1780" s="4">
        <v>19</v>
      </c>
      <c r="L1780" s="4"/>
      <c r="M1780" s="4">
        <v>300</v>
      </c>
      <c r="N1780" s="4"/>
      <c r="O1780" s="4"/>
      <c r="P1780" s="4">
        <v>800</v>
      </c>
      <c r="Q1780" s="4">
        <v>0</v>
      </c>
      <c r="R1780" s="4">
        <v>2000</v>
      </c>
      <c r="S1780" s="4">
        <v>2000</v>
      </c>
      <c r="T1780" s="4">
        <v>26600</v>
      </c>
      <c r="U1780" s="4">
        <v>1000</v>
      </c>
      <c r="V1780" s="4"/>
    </row>
    <row r="1781" spans="1:23" ht="16.5" customHeight="1" x14ac:dyDescent="0.25">
      <c r="A1781" s="3" t="s">
        <v>727</v>
      </c>
      <c r="B1781" s="13" t="s">
        <v>717</v>
      </c>
      <c r="C1781" s="13"/>
      <c r="D1781" s="4">
        <v>65260</v>
      </c>
      <c r="E1781" s="4">
        <v>55718</v>
      </c>
      <c r="F1781" s="4">
        <v>115500</v>
      </c>
      <c r="G1781" s="4">
        <v>111700</v>
      </c>
      <c r="H1781" s="4">
        <v>107413</v>
      </c>
      <c r="I1781" s="4">
        <f>50880+108420</f>
        <v>159300</v>
      </c>
      <c r="J1781" s="4">
        <v>194673</v>
      </c>
      <c r="K1781" s="4">
        <v>742394</v>
      </c>
      <c r="L1781" s="4">
        <v>986575</v>
      </c>
      <c r="M1781" s="4">
        <v>899200</v>
      </c>
      <c r="N1781" s="4">
        <v>1041039</v>
      </c>
      <c r="O1781" s="4">
        <v>1742076</v>
      </c>
      <c r="P1781" s="4">
        <v>1347845</v>
      </c>
      <c r="Q1781" s="4">
        <v>106299</v>
      </c>
      <c r="R1781" s="4">
        <v>1792010</v>
      </c>
      <c r="S1781" s="4">
        <v>1921556</v>
      </c>
      <c r="T1781" s="4">
        <v>2349375</v>
      </c>
      <c r="U1781" s="4">
        <v>1870193</v>
      </c>
      <c r="V1781" s="4">
        <v>1898976</v>
      </c>
    </row>
    <row r="1782" spans="1:23" ht="16.5" customHeight="1" x14ac:dyDescent="0.25">
      <c r="A1782" s="3" t="s">
        <v>727</v>
      </c>
      <c r="B1782" s="13" t="s">
        <v>100</v>
      </c>
      <c r="C1782" s="13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>
        <v>160</v>
      </c>
      <c r="U1782" s="4"/>
      <c r="V1782" s="4"/>
    </row>
    <row r="1783" spans="1:23" ht="16.5" customHeight="1" x14ac:dyDescent="0.25">
      <c r="A1783" s="3" t="s">
        <v>727</v>
      </c>
      <c r="B1783" s="13" t="s">
        <v>718</v>
      </c>
      <c r="C1783" s="13"/>
      <c r="D1783" s="4"/>
      <c r="E1783" s="4"/>
      <c r="F1783" s="4"/>
      <c r="G1783" s="4"/>
      <c r="H1783" s="4"/>
      <c r="I1783" s="4"/>
      <c r="J1783" s="4"/>
      <c r="K1783" s="4"/>
      <c r="L1783" s="4"/>
      <c r="M1783" s="4">
        <v>6500</v>
      </c>
      <c r="N1783" s="4">
        <v>7000</v>
      </c>
      <c r="O1783" s="4">
        <v>2065</v>
      </c>
      <c r="P1783" s="4">
        <v>29770</v>
      </c>
      <c r="Q1783" s="4">
        <v>23900</v>
      </c>
      <c r="R1783" s="4">
        <v>77404</v>
      </c>
      <c r="S1783" s="4">
        <v>44780</v>
      </c>
      <c r="T1783" s="4">
        <v>46764</v>
      </c>
      <c r="U1783" s="4">
        <v>29278</v>
      </c>
      <c r="V1783" s="4">
        <v>29889</v>
      </c>
    </row>
    <row r="1784" spans="1:23" ht="16.5" customHeight="1" x14ac:dyDescent="0.25">
      <c r="A1784" s="3" t="s">
        <v>727</v>
      </c>
      <c r="B1784" s="13" t="s">
        <v>2335</v>
      </c>
      <c r="C1784" s="13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>
        <v>50</v>
      </c>
    </row>
    <row r="1785" spans="1:23" ht="16.5" customHeight="1" x14ac:dyDescent="0.25">
      <c r="A1785" s="3" t="s">
        <v>727</v>
      </c>
      <c r="B1785" s="13" t="s">
        <v>463</v>
      </c>
      <c r="C1785" s="13"/>
      <c r="D1785" s="4">
        <v>600</v>
      </c>
      <c r="E1785" s="4">
        <v>500</v>
      </c>
      <c r="F1785" s="4">
        <v>1000</v>
      </c>
      <c r="G1785" s="4"/>
      <c r="H1785" s="4">
        <v>15000</v>
      </c>
      <c r="I1785" s="4">
        <v>3000</v>
      </c>
      <c r="J1785" s="4">
        <v>1000</v>
      </c>
      <c r="K1785" s="4">
        <v>1500</v>
      </c>
      <c r="L1785" s="4">
        <v>500</v>
      </c>
      <c r="M1785" s="4">
        <v>340</v>
      </c>
      <c r="N1785" s="4">
        <v>1310</v>
      </c>
      <c r="O1785" s="4">
        <v>310</v>
      </c>
      <c r="P1785" s="4">
        <v>520</v>
      </c>
      <c r="Q1785" s="4">
        <v>0</v>
      </c>
      <c r="R1785" s="4"/>
      <c r="S1785" s="4"/>
      <c r="T1785" s="4">
        <v>815</v>
      </c>
      <c r="U1785" s="4">
        <v>1724</v>
      </c>
      <c r="V1785" s="4">
        <v>1200</v>
      </c>
    </row>
    <row r="1786" spans="1:23" ht="16.5" customHeight="1" x14ac:dyDescent="0.25">
      <c r="A1786" s="3" t="s">
        <v>727</v>
      </c>
      <c r="B1786" s="13" t="s">
        <v>1637</v>
      </c>
      <c r="C1786" s="13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>
        <v>350</v>
      </c>
      <c r="V1786" s="4">
        <v>2150</v>
      </c>
    </row>
    <row r="1787" spans="1:23" ht="16.5" customHeight="1" x14ac:dyDescent="0.25">
      <c r="A1787" s="3" t="s">
        <v>727</v>
      </c>
      <c r="B1787" s="13" t="s">
        <v>719</v>
      </c>
      <c r="C1787" s="13"/>
      <c r="D1787" s="4">
        <v>5500</v>
      </c>
      <c r="E1787" s="4">
        <v>3800</v>
      </c>
      <c r="F1787" s="4">
        <v>9600</v>
      </c>
      <c r="G1787" s="4">
        <v>9500</v>
      </c>
      <c r="H1787" s="4">
        <v>6500</v>
      </c>
      <c r="I1787" s="4">
        <f>5000+4120</f>
        <v>9120</v>
      </c>
      <c r="J1787" s="4">
        <v>5584</v>
      </c>
      <c r="K1787" s="4">
        <v>17536</v>
      </c>
      <c r="L1787" s="4">
        <v>14070</v>
      </c>
      <c r="M1787" s="4">
        <v>24005</v>
      </c>
      <c r="N1787" s="4">
        <v>17717</v>
      </c>
      <c r="O1787" s="4">
        <v>20435</v>
      </c>
      <c r="P1787" s="4">
        <v>12830</v>
      </c>
      <c r="Q1787" s="4">
        <v>7700</v>
      </c>
      <c r="R1787" s="4">
        <v>18471</v>
      </c>
      <c r="S1787" s="4">
        <v>16500</v>
      </c>
      <c r="T1787" s="4">
        <v>25041</v>
      </c>
      <c r="U1787" s="4">
        <v>19749</v>
      </c>
      <c r="V1787" s="4">
        <v>17441</v>
      </c>
    </row>
    <row r="1788" spans="1:23" ht="16.5" customHeight="1" x14ac:dyDescent="0.25">
      <c r="A1788" s="3" t="s">
        <v>727</v>
      </c>
      <c r="B1788" s="13" t="s">
        <v>720</v>
      </c>
      <c r="C1788" s="13"/>
      <c r="D1788" s="4">
        <v>2560</v>
      </c>
      <c r="E1788" s="4">
        <v>800</v>
      </c>
      <c r="F1788" s="4">
        <v>500</v>
      </c>
      <c r="G1788" s="4">
        <v>1000</v>
      </c>
      <c r="H1788" s="4">
        <v>500</v>
      </c>
      <c r="I1788" s="4"/>
      <c r="J1788" s="4"/>
      <c r="K1788" s="4"/>
      <c r="L1788" s="4">
        <v>100</v>
      </c>
      <c r="M1788" s="4"/>
      <c r="N1788" s="4"/>
      <c r="O1788" s="4"/>
      <c r="P1788" s="4"/>
      <c r="Q1788" s="4">
        <v>0</v>
      </c>
      <c r="R1788" s="4"/>
      <c r="S1788" s="4"/>
      <c r="T1788" s="4"/>
      <c r="U1788" s="4"/>
      <c r="V1788" s="4"/>
    </row>
    <row r="1789" spans="1:23" ht="16.5" customHeight="1" x14ac:dyDescent="0.25">
      <c r="A1789" s="3" t="s">
        <v>727</v>
      </c>
      <c r="B1789" s="13" t="s">
        <v>721</v>
      </c>
      <c r="C1789" s="13"/>
      <c r="D1789" s="4">
        <v>15000</v>
      </c>
      <c r="E1789" s="4">
        <v>3000</v>
      </c>
      <c r="F1789" s="4">
        <v>13200</v>
      </c>
      <c r="G1789" s="4">
        <v>6000</v>
      </c>
      <c r="H1789" s="4">
        <v>11109</v>
      </c>
      <c r="I1789" s="4">
        <f>95000+26400</f>
        <v>121400</v>
      </c>
      <c r="J1789" s="4">
        <v>3400</v>
      </c>
      <c r="K1789" s="4">
        <v>19200</v>
      </c>
      <c r="L1789" s="4">
        <v>46042</v>
      </c>
      <c r="M1789" s="4">
        <v>28981</v>
      </c>
      <c r="N1789" s="4">
        <v>12781</v>
      </c>
      <c r="O1789" s="4">
        <v>20180</v>
      </c>
      <c r="P1789" s="4">
        <v>8350</v>
      </c>
      <c r="Q1789" s="4">
        <v>0</v>
      </c>
      <c r="R1789" s="4">
        <v>82</v>
      </c>
      <c r="S1789" s="4">
        <v>800</v>
      </c>
      <c r="T1789" s="4"/>
      <c r="U1789" s="4">
        <v>2275</v>
      </c>
      <c r="V1789" s="4"/>
    </row>
    <row r="1790" spans="1:23" ht="16.5" customHeight="1" x14ac:dyDescent="0.25">
      <c r="A1790" s="3" t="s">
        <v>727</v>
      </c>
      <c r="B1790" s="14" t="s">
        <v>722</v>
      </c>
      <c r="C1790" s="1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>
        <v>115000</v>
      </c>
      <c r="O1790" s="4"/>
      <c r="P1790" s="4">
        <v>136300</v>
      </c>
      <c r="Q1790" s="4">
        <v>186300</v>
      </c>
      <c r="R1790" s="4">
        <v>15160</v>
      </c>
      <c r="S1790" s="4"/>
      <c r="T1790" s="4">
        <v>20000</v>
      </c>
      <c r="U1790" s="4"/>
      <c r="V1790" s="4"/>
    </row>
    <row r="1791" spans="1:23" ht="16.5" customHeight="1" x14ac:dyDescent="0.25">
      <c r="A1791" s="3" t="s">
        <v>727</v>
      </c>
      <c r="B1791" s="13" t="s">
        <v>10</v>
      </c>
      <c r="C1791" s="13"/>
      <c r="D1791" s="4">
        <v>12830</v>
      </c>
      <c r="E1791" s="4">
        <v>500</v>
      </c>
      <c r="F1791" s="4">
        <v>500</v>
      </c>
      <c r="G1791" s="4">
        <v>500</v>
      </c>
      <c r="H1791" s="4"/>
      <c r="I1791" s="4">
        <f>3000+10</f>
        <v>3010</v>
      </c>
      <c r="J1791" s="4">
        <v>17011</v>
      </c>
      <c r="K1791" s="4">
        <v>21000</v>
      </c>
      <c r="L1791" s="4">
        <v>199780</v>
      </c>
      <c r="M1791" s="4">
        <v>100733</v>
      </c>
      <c r="N1791" s="4">
        <v>30355</v>
      </c>
      <c r="O1791" s="4">
        <v>358110</v>
      </c>
      <c r="P1791" s="4">
        <v>100</v>
      </c>
      <c r="Q1791" s="4">
        <v>82405</v>
      </c>
      <c r="R1791" s="4">
        <v>3580</v>
      </c>
      <c r="S1791" s="4">
        <v>8000</v>
      </c>
      <c r="T1791" s="4"/>
      <c r="U1791" s="4">
        <v>50</v>
      </c>
      <c r="V1791" s="4">
        <v>249</v>
      </c>
    </row>
    <row r="1792" spans="1:23" ht="16.5" customHeight="1" x14ac:dyDescent="0.25">
      <c r="A1792" s="3" t="s">
        <v>727</v>
      </c>
      <c r="B1792" s="13" t="s">
        <v>723</v>
      </c>
      <c r="C1792" s="13"/>
      <c r="D1792" s="4">
        <v>200</v>
      </c>
      <c r="E1792" s="4">
        <v>500</v>
      </c>
      <c r="F1792" s="4">
        <v>500</v>
      </c>
      <c r="G1792" s="4">
        <v>1000</v>
      </c>
      <c r="H1792" s="4">
        <v>1000</v>
      </c>
      <c r="I1792" s="4"/>
      <c r="J1792" s="4"/>
      <c r="K1792" s="4"/>
      <c r="L1792" s="4"/>
      <c r="M1792" s="4"/>
      <c r="N1792" s="4"/>
      <c r="O1792" s="4"/>
      <c r="P1792" s="4"/>
      <c r="Q1792" s="4">
        <v>0</v>
      </c>
      <c r="R1792" s="4"/>
      <c r="S1792" s="4"/>
      <c r="T1792" s="4"/>
      <c r="U1792" s="4"/>
      <c r="V1792" s="4"/>
    </row>
    <row r="1793" spans="1:23" ht="16.5" customHeight="1" x14ac:dyDescent="0.25">
      <c r="A1793" s="3" t="s">
        <v>727</v>
      </c>
      <c r="B1793" s="13" t="s">
        <v>724</v>
      </c>
      <c r="C1793" s="13"/>
      <c r="D1793" s="4">
        <v>176085</v>
      </c>
      <c r="E1793" s="4">
        <v>191128</v>
      </c>
      <c r="F1793" s="4">
        <v>214205</v>
      </c>
      <c r="G1793" s="4">
        <v>163396</v>
      </c>
      <c r="H1793" s="4">
        <v>153478</v>
      </c>
      <c r="I1793" s="4">
        <v>172509</v>
      </c>
      <c r="J1793" s="4">
        <v>151781</v>
      </c>
      <c r="K1793" s="4">
        <v>327731</v>
      </c>
      <c r="L1793" s="4">
        <v>358129</v>
      </c>
      <c r="M1793" s="4">
        <v>236037</v>
      </c>
      <c r="N1793" s="4">
        <v>209779</v>
      </c>
      <c r="O1793" s="4">
        <v>82880</v>
      </c>
      <c r="P1793" s="4">
        <v>130395</v>
      </c>
      <c r="Q1793" s="4">
        <v>57957</v>
      </c>
      <c r="R1793" s="4">
        <v>78039</v>
      </c>
      <c r="S1793" s="4">
        <v>168932</v>
      </c>
      <c r="T1793" s="4">
        <v>95823</v>
      </c>
      <c r="U1793" s="4">
        <v>89323</v>
      </c>
      <c r="V1793" s="4">
        <v>36157</v>
      </c>
    </row>
    <row r="1794" spans="1:23" ht="16.5" customHeight="1" x14ac:dyDescent="0.25">
      <c r="A1794" s="3" t="s">
        <v>727</v>
      </c>
      <c r="B1794" s="13" t="s">
        <v>725</v>
      </c>
      <c r="C1794" s="13"/>
      <c r="D1794" s="4">
        <v>5400</v>
      </c>
      <c r="E1794" s="4">
        <v>250</v>
      </c>
      <c r="F1794" s="4">
        <v>3050</v>
      </c>
      <c r="G1794" s="4">
        <v>1000</v>
      </c>
      <c r="H1794" s="4">
        <v>1450</v>
      </c>
      <c r="I1794" s="4">
        <v>500</v>
      </c>
      <c r="J1794" s="4"/>
      <c r="K1794" s="4"/>
      <c r="L1794" s="4"/>
      <c r="M1794" s="4"/>
      <c r="N1794" s="4"/>
      <c r="O1794" s="4"/>
      <c r="P1794" s="4"/>
      <c r="Q1794" s="4">
        <v>0</v>
      </c>
      <c r="R1794" s="4"/>
      <c r="S1794" s="4"/>
      <c r="T1794" s="4"/>
      <c r="U1794" s="4"/>
      <c r="V1794" s="4"/>
    </row>
    <row r="1795" spans="1:23" ht="16.5" customHeight="1" x14ac:dyDescent="0.25">
      <c r="A1795" s="3" t="s">
        <v>727</v>
      </c>
      <c r="B1795" s="13" t="s">
        <v>172</v>
      </c>
      <c r="C1795" s="13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>
        <v>3200</v>
      </c>
      <c r="O1795" s="4"/>
      <c r="P1795" s="4">
        <v>7340</v>
      </c>
      <c r="Q1795" s="4">
        <v>500</v>
      </c>
      <c r="R1795" s="4">
        <v>649</v>
      </c>
      <c r="S1795" s="4">
        <v>5700</v>
      </c>
      <c r="T1795" s="4">
        <v>100</v>
      </c>
      <c r="U1795" s="4">
        <v>3435</v>
      </c>
      <c r="V1795" s="4">
        <v>10100</v>
      </c>
    </row>
    <row r="1796" spans="1:23" ht="16.5" customHeight="1" x14ac:dyDescent="0.25">
      <c r="A1796" s="3" t="s">
        <v>727</v>
      </c>
      <c r="B1796" s="13" t="s">
        <v>726</v>
      </c>
      <c r="C1796" s="13"/>
      <c r="D1796" s="4">
        <v>6580</v>
      </c>
      <c r="E1796" s="4">
        <v>2700</v>
      </c>
      <c r="F1796" s="4">
        <v>1500</v>
      </c>
      <c r="G1796" s="4">
        <v>1565</v>
      </c>
      <c r="H1796" s="4">
        <v>1000</v>
      </c>
      <c r="I1796" s="4">
        <v>1600</v>
      </c>
      <c r="J1796" s="4"/>
      <c r="K1796" s="4">
        <v>100</v>
      </c>
      <c r="L1796" s="4">
        <v>4780</v>
      </c>
      <c r="M1796" s="4">
        <v>18422</v>
      </c>
      <c r="N1796" s="4">
        <v>332</v>
      </c>
      <c r="O1796" s="4">
        <v>99612</v>
      </c>
      <c r="P1796" s="4">
        <v>25000</v>
      </c>
      <c r="Q1796" s="4">
        <v>0</v>
      </c>
      <c r="R1796" s="4">
        <v>356882</v>
      </c>
      <c r="S1796" s="4"/>
      <c r="T1796" s="4"/>
      <c r="U1796" s="4"/>
      <c r="V1796" s="4"/>
    </row>
    <row r="1797" spans="1:23" ht="16.5" customHeight="1" x14ac:dyDescent="0.25">
      <c r="A1797" s="17" t="s">
        <v>976</v>
      </c>
      <c r="B1797" s="17" t="s">
        <v>976</v>
      </c>
      <c r="C1797" s="17"/>
      <c r="D1797" s="19">
        <f t="shared" ref="D1797:T1797" ca="1" si="42">SUM(D1778:D2422)</f>
        <v>294015</v>
      </c>
      <c r="E1797" s="19">
        <f t="shared" ca="1" si="42"/>
        <v>261396</v>
      </c>
      <c r="F1797" s="19">
        <f t="shared" ca="1" si="42"/>
        <v>359555</v>
      </c>
      <c r="G1797" s="19">
        <f t="shared" ca="1" si="42"/>
        <v>300359</v>
      </c>
      <c r="H1797" s="19">
        <f t="shared" ca="1" si="42"/>
        <v>297450</v>
      </c>
      <c r="I1797" s="19">
        <f t="shared" ca="1" si="42"/>
        <v>474439</v>
      </c>
      <c r="J1797" s="19">
        <f t="shared" ca="1" si="42"/>
        <v>374949</v>
      </c>
      <c r="K1797" s="19">
        <f t="shared" ca="1" si="42"/>
        <v>1140980</v>
      </c>
      <c r="L1797" s="19">
        <f t="shared" ca="1" si="42"/>
        <v>1610476</v>
      </c>
      <c r="M1797" s="19">
        <f t="shared" ca="1" si="42"/>
        <v>1314518</v>
      </c>
      <c r="N1797" s="19">
        <f t="shared" ca="1" si="42"/>
        <v>1438513</v>
      </c>
      <c r="O1797" s="19">
        <f t="shared" ca="1" si="42"/>
        <v>2325668</v>
      </c>
      <c r="P1797" s="19">
        <f t="shared" ca="1" si="42"/>
        <v>1699250</v>
      </c>
      <c r="Q1797" s="19">
        <f t="shared" ca="1" si="42"/>
        <v>465061</v>
      </c>
      <c r="R1797" s="19">
        <f t="shared" ca="1" si="42"/>
        <v>2344277</v>
      </c>
      <c r="S1797" s="19">
        <f t="shared" ca="1" si="42"/>
        <v>2168268</v>
      </c>
      <c r="T1797" s="19">
        <f t="shared" ca="1" si="42"/>
        <v>2573985</v>
      </c>
      <c r="U1797" s="19">
        <f>SUM(U1778:U1796)</f>
        <v>2017377</v>
      </c>
      <c r="V1797" s="19">
        <f>SUM(V1778:V1796)</f>
        <v>1996212</v>
      </c>
      <c r="W1797" s="15" t="s">
        <v>939</v>
      </c>
    </row>
    <row r="1798" spans="1:23" ht="16.5" customHeight="1" x14ac:dyDescent="0.25">
      <c r="A1798" s="3" t="s">
        <v>752</v>
      </c>
      <c r="B1798" s="13" t="s">
        <v>728</v>
      </c>
      <c r="C1798" s="13"/>
      <c r="D1798" s="4"/>
      <c r="E1798" s="4"/>
      <c r="F1798" s="4"/>
      <c r="G1798" s="4"/>
      <c r="H1798" s="4"/>
      <c r="I1798" s="4"/>
      <c r="J1798" s="4">
        <v>8000</v>
      </c>
      <c r="K1798" s="4"/>
      <c r="L1798" s="4"/>
      <c r="M1798" s="4"/>
      <c r="N1798" s="4"/>
      <c r="O1798" s="4"/>
      <c r="P1798" s="4"/>
      <c r="Q1798" s="4">
        <v>1500</v>
      </c>
      <c r="R1798" s="4"/>
      <c r="S1798" s="4"/>
      <c r="T1798" s="4"/>
      <c r="U1798" s="4"/>
      <c r="V1798" s="4"/>
    </row>
    <row r="1799" spans="1:23" ht="16.5" customHeight="1" x14ac:dyDescent="0.25">
      <c r="A1799" s="3" t="s">
        <v>752</v>
      </c>
      <c r="B1799" s="13" t="s">
        <v>729</v>
      </c>
      <c r="C1799" s="13"/>
      <c r="D1799" s="4">
        <v>78618</v>
      </c>
      <c r="E1799" s="4">
        <v>6880</v>
      </c>
      <c r="F1799" s="4">
        <v>11270</v>
      </c>
      <c r="G1799" s="4">
        <v>7200</v>
      </c>
      <c r="H1799" s="4">
        <v>125060</v>
      </c>
      <c r="I1799" s="4">
        <v>188684</v>
      </c>
      <c r="J1799" s="4">
        <v>5106522</v>
      </c>
      <c r="K1799" s="4">
        <v>151259</v>
      </c>
      <c r="L1799" s="4">
        <v>7221013</v>
      </c>
      <c r="M1799" s="4">
        <v>1972585</v>
      </c>
      <c r="N1799" s="4">
        <v>1857431</v>
      </c>
      <c r="O1799" s="4">
        <v>1825</v>
      </c>
      <c r="P1799" s="4">
        <v>11109</v>
      </c>
      <c r="Q1799" s="4">
        <v>0</v>
      </c>
      <c r="R1799" s="4">
        <v>1931080</v>
      </c>
      <c r="S1799" s="4">
        <v>1348920</v>
      </c>
      <c r="T1799" s="4">
        <v>5338984</v>
      </c>
      <c r="U1799" s="4">
        <v>56020</v>
      </c>
      <c r="V1799" s="4">
        <v>910360</v>
      </c>
    </row>
    <row r="1800" spans="1:23" ht="16.5" customHeight="1" x14ac:dyDescent="0.25">
      <c r="A1800" s="3" t="s">
        <v>752</v>
      </c>
      <c r="B1800" s="13" t="s">
        <v>730</v>
      </c>
      <c r="C1800" s="13"/>
      <c r="D1800" s="4"/>
      <c r="E1800" s="4"/>
      <c r="F1800" s="4"/>
      <c r="G1800" s="4"/>
      <c r="H1800" s="4"/>
      <c r="I1800" s="4"/>
      <c r="J1800" s="4">
        <v>500000</v>
      </c>
      <c r="K1800" s="4"/>
      <c r="L1800" s="4">
        <v>3040000</v>
      </c>
      <c r="M1800" s="4">
        <v>1215000</v>
      </c>
      <c r="N1800" s="4">
        <v>1200350</v>
      </c>
      <c r="O1800" s="4">
        <v>10000</v>
      </c>
      <c r="P1800" s="4"/>
      <c r="Q1800" s="4">
        <v>0</v>
      </c>
      <c r="R1800" s="4">
        <v>2500000</v>
      </c>
      <c r="S1800" s="4">
        <v>1200497</v>
      </c>
      <c r="T1800" s="4">
        <v>4204353</v>
      </c>
      <c r="U1800" s="4">
        <v>289</v>
      </c>
      <c r="V1800" s="4">
        <v>1301798</v>
      </c>
    </row>
    <row r="1801" spans="1:23" ht="16.5" customHeight="1" x14ac:dyDescent="0.25">
      <c r="A1801" s="3" t="s">
        <v>752</v>
      </c>
      <c r="B1801" s="13" t="s">
        <v>401</v>
      </c>
      <c r="C1801" s="13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>
        <v>4000</v>
      </c>
      <c r="S1801" s="4">
        <v>2100</v>
      </c>
      <c r="T1801" s="4">
        <v>700</v>
      </c>
      <c r="U1801" s="4">
        <v>1510</v>
      </c>
      <c r="V1801" s="4">
        <v>1510</v>
      </c>
    </row>
    <row r="1802" spans="1:23" ht="16.5" customHeight="1" x14ac:dyDescent="0.25">
      <c r="A1802" s="3" t="s">
        <v>752</v>
      </c>
      <c r="B1802" s="13" t="s">
        <v>731</v>
      </c>
      <c r="C1802" s="13"/>
      <c r="D1802" s="4">
        <v>25911</v>
      </c>
      <c r="E1802" s="4">
        <v>7000</v>
      </c>
      <c r="F1802" s="4">
        <v>11000</v>
      </c>
      <c r="G1802" s="4"/>
      <c r="H1802" s="4"/>
      <c r="I1802" s="4"/>
      <c r="J1802" s="4"/>
      <c r="K1802" s="4"/>
      <c r="L1802" s="4">
        <v>4700</v>
      </c>
      <c r="M1802" s="4">
        <v>4300</v>
      </c>
      <c r="N1802" s="4">
        <v>4200</v>
      </c>
      <c r="O1802" s="4">
        <v>150</v>
      </c>
      <c r="P1802" s="4"/>
      <c r="Q1802" s="4">
        <v>0</v>
      </c>
      <c r="R1802" s="4"/>
      <c r="S1802" s="4"/>
      <c r="T1802" s="4"/>
      <c r="U1802" s="4"/>
      <c r="V1802" s="4"/>
    </row>
    <row r="1803" spans="1:23" ht="16.5" customHeight="1" x14ac:dyDescent="0.25">
      <c r="A1803" s="3" t="s">
        <v>752</v>
      </c>
      <c r="B1803" s="13" t="s">
        <v>732</v>
      </c>
      <c r="C1803" s="13"/>
      <c r="D1803" s="4"/>
      <c r="E1803" s="4"/>
      <c r="F1803" s="4"/>
      <c r="G1803" s="4"/>
      <c r="H1803" s="4"/>
      <c r="I1803" s="4"/>
      <c r="J1803" s="4">
        <v>1142</v>
      </c>
      <c r="K1803" s="4">
        <v>5568</v>
      </c>
      <c r="L1803" s="4">
        <v>14756</v>
      </c>
      <c r="M1803" s="4">
        <v>2189</v>
      </c>
      <c r="N1803" s="4"/>
      <c r="O1803" s="4"/>
      <c r="P1803" s="4"/>
      <c r="Q1803" s="4">
        <v>0</v>
      </c>
      <c r="R1803" s="4"/>
      <c r="S1803" s="4"/>
      <c r="T1803" s="4"/>
      <c r="U1803" s="4"/>
      <c r="V1803" s="4"/>
    </row>
    <row r="1804" spans="1:23" ht="16.5" customHeight="1" x14ac:dyDescent="0.25">
      <c r="A1804" s="3" t="s">
        <v>752</v>
      </c>
      <c r="B1804" s="13" t="s">
        <v>733</v>
      </c>
      <c r="C1804" s="13"/>
      <c r="D1804" s="4"/>
      <c r="E1804" s="4"/>
      <c r="F1804" s="4"/>
      <c r="G1804" s="4"/>
      <c r="H1804" s="4"/>
      <c r="I1804" s="4"/>
      <c r="J1804" s="4"/>
      <c r="K1804" s="4"/>
      <c r="L1804" s="4"/>
      <c r="M1804" s="4">
        <v>5800</v>
      </c>
      <c r="N1804" s="4"/>
      <c r="O1804" s="4"/>
      <c r="P1804" s="4"/>
      <c r="Q1804" s="4">
        <v>0</v>
      </c>
      <c r="R1804" s="4"/>
      <c r="S1804" s="4"/>
      <c r="T1804" s="4"/>
      <c r="U1804" s="4"/>
      <c r="V1804" s="4"/>
    </row>
    <row r="1805" spans="1:23" ht="16.5" customHeight="1" x14ac:dyDescent="0.25">
      <c r="A1805" s="3" t="s">
        <v>752</v>
      </c>
      <c r="B1805" s="13" t="s">
        <v>734</v>
      </c>
      <c r="C1805" s="13"/>
      <c r="D1805" s="4"/>
      <c r="E1805" s="4"/>
      <c r="F1805" s="4"/>
      <c r="G1805" s="4"/>
      <c r="H1805" s="4"/>
      <c r="I1805" s="4"/>
      <c r="J1805" s="4"/>
      <c r="K1805" s="4"/>
      <c r="L1805" s="4">
        <v>2660</v>
      </c>
      <c r="M1805" s="4">
        <v>1114</v>
      </c>
      <c r="N1805" s="4"/>
      <c r="O1805" s="4"/>
      <c r="P1805" s="4"/>
      <c r="Q1805" s="4">
        <v>0</v>
      </c>
      <c r="R1805" s="4"/>
      <c r="S1805" s="4">
        <v>462</v>
      </c>
      <c r="T1805" s="4">
        <v>504</v>
      </c>
      <c r="U1805" s="4">
        <v>384</v>
      </c>
      <c r="V1805" s="4">
        <v>290</v>
      </c>
    </row>
    <row r="1806" spans="1:23" ht="16.5" customHeight="1" x14ac:dyDescent="0.25">
      <c r="A1806" s="3" t="s">
        <v>752</v>
      </c>
      <c r="B1806" s="13" t="s">
        <v>735</v>
      </c>
      <c r="C1806" s="13"/>
      <c r="D1806" s="4">
        <v>2000</v>
      </c>
      <c r="E1806" s="4">
        <v>100</v>
      </c>
      <c r="F1806" s="4">
        <v>60</v>
      </c>
      <c r="G1806" s="4"/>
      <c r="H1806" s="4">
        <v>2000</v>
      </c>
      <c r="I1806" s="4"/>
      <c r="J1806" s="4"/>
      <c r="K1806" s="4"/>
      <c r="L1806" s="4"/>
      <c r="M1806" s="4"/>
      <c r="N1806" s="4"/>
      <c r="O1806" s="4"/>
      <c r="P1806" s="4"/>
      <c r="Q1806" s="4">
        <v>0</v>
      </c>
      <c r="R1806" s="4"/>
      <c r="S1806" s="4"/>
      <c r="T1806" s="4"/>
      <c r="U1806" s="4"/>
      <c r="V1806" s="4"/>
    </row>
    <row r="1807" spans="1:23" ht="16.5" customHeight="1" x14ac:dyDescent="0.25">
      <c r="A1807" s="3" t="s">
        <v>752</v>
      </c>
      <c r="B1807" s="13" t="s">
        <v>736</v>
      </c>
      <c r="C1807" s="13"/>
      <c r="D1807" s="4">
        <v>3688</v>
      </c>
      <c r="E1807" s="4">
        <v>910</v>
      </c>
      <c r="F1807" s="4">
        <v>939</v>
      </c>
      <c r="G1807" s="4">
        <v>30</v>
      </c>
      <c r="H1807" s="4">
        <v>2536</v>
      </c>
      <c r="I1807" s="4">
        <v>33</v>
      </c>
      <c r="J1807" s="4"/>
      <c r="K1807" s="4">
        <v>10506</v>
      </c>
      <c r="L1807" s="4">
        <v>332147</v>
      </c>
      <c r="M1807" s="4">
        <v>148119</v>
      </c>
      <c r="N1807" s="4">
        <v>4828</v>
      </c>
      <c r="O1807" s="4">
        <v>21000</v>
      </c>
      <c r="P1807" s="4">
        <v>31</v>
      </c>
      <c r="Q1807" s="4">
        <v>0</v>
      </c>
      <c r="R1807" s="4">
        <v>20000</v>
      </c>
      <c r="S1807" s="4">
        <v>70882</v>
      </c>
      <c r="T1807" s="4">
        <v>667</v>
      </c>
      <c r="U1807" s="4">
        <v>667</v>
      </c>
      <c r="V1807" s="4">
        <v>170</v>
      </c>
    </row>
    <row r="1808" spans="1:23" ht="16.5" customHeight="1" x14ac:dyDescent="0.25">
      <c r="A1808" s="3" t="s">
        <v>752</v>
      </c>
      <c r="B1808" s="13" t="s">
        <v>737</v>
      </c>
      <c r="C1808" s="13"/>
      <c r="D1808" s="4">
        <v>20500</v>
      </c>
      <c r="E1808" s="4">
        <v>760</v>
      </c>
      <c r="F1808" s="4"/>
      <c r="G1808" s="4"/>
      <c r="H1808" s="4"/>
      <c r="I1808" s="4">
        <f>147</f>
        <v>147</v>
      </c>
      <c r="J1808" s="4">
        <v>700</v>
      </c>
      <c r="K1808" s="4">
        <v>805</v>
      </c>
      <c r="L1808" s="4">
        <v>5321</v>
      </c>
      <c r="M1808" s="4">
        <v>140</v>
      </c>
      <c r="N1808" s="4">
        <v>2496</v>
      </c>
      <c r="O1808" s="4"/>
      <c r="P1808" s="4">
        <v>100</v>
      </c>
      <c r="Q1808" s="4">
        <v>0</v>
      </c>
      <c r="R1808" s="4">
        <v>180</v>
      </c>
      <c r="S1808" s="4">
        <v>200</v>
      </c>
      <c r="T1808" s="4"/>
      <c r="U1808" s="4"/>
      <c r="V1808" s="4"/>
    </row>
    <row r="1809" spans="1:22" ht="16.5" customHeight="1" x14ac:dyDescent="0.25">
      <c r="A1809" s="3" t="s">
        <v>752</v>
      </c>
      <c r="B1809" s="13" t="s">
        <v>738</v>
      </c>
      <c r="C1809" s="13"/>
      <c r="D1809" s="4"/>
      <c r="E1809" s="4"/>
      <c r="F1809" s="4">
        <v>500</v>
      </c>
      <c r="G1809" s="4"/>
      <c r="H1809" s="4"/>
      <c r="I1809" s="4"/>
      <c r="J1809" s="4"/>
      <c r="K1809" s="4">
        <v>500</v>
      </c>
      <c r="L1809" s="4">
        <v>300</v>
      </c>
      <c r="M1809" s="4"/>
      <c r="N1809" s="4"/>
      <c r="O1809" s="4"/>
      <c r="P1809" s="4">
        <v>500</v>
      </c>
      <c r="Q1809" s="4">
        <v>0</v>
      </c>
      <c r="R1809" s="4">
        <v>200</v>
      </c>
      <c r="S1809" s="4">
        <v>150</v>
      </c>
      <c r="T1809" s="4">
        <v>50</v>
      </c>
      <c r="U1809" s="4"/>
      <c r="V1809" s="4"/>
    </row>
    <row r="1810" spans="1:22" ht="16.5" customHeight="1" x14ac:dyDescent="0.25">
      <c r="A1810" s="3" t="s">
        <v>752</v>
      </c>
      <c r="B1810" s="13" t="s">
        <v>739</v>
      </c>
      <c r="C1810" s="13"/>
      <c r="D1810" s="4">
        <v>48631</v>
      </c>
      <c r="E1810" s="4">
        <v>12084</v>
      </c>
      <c r="F1810" s="4">
        <v>22624</v>
      </c>
      <c r="G1810" s="4">
        <v>12800</v>
      </c>
      <c r="H1810" s="4">
        <v>9880</v>
      </c>
      <c r="I1810" s="4">
        <v>4114</v>
      </c>
      <c r="J1810" s="4">
        <v>115239</v>
      </c>
      <c r="K1810" s="4">
        <v>60159</v>
      </c>
      <c r="L1810" s="4">
        <v>494146</v>
      </c>
      <c r="M1810" s="4">
        <v>181968</v>
      </c>
      <c r="N1810" s="4">
        <v>30680</v>
      </c>
      <c r="O1810" s="4">
        <v>205000</v>
      </c>
      <c r="P1810" s="4">
        <v>9180</v>
      </c>
      <c r="Q1810" s="4">
        <v>0</v>
      </c>
      <c r="R1810" s="4">
        <v>27500</v>
      </c>
      <c r="S1810" s="4">
        <v>5125</v>
      </c>
      <c r="T1810" s="4">
        <v>5498</v>
      </c>
      <c r="U1810" s="4">
        <v>3514</v>
      </c>
      <c r="V1810" s="4">
        <v>5248</v>
      </c>
    </row>
    <row r="1811" spans="1:22" ht="16.5" customHeight="1" x14ac:dyDescent="0.25">
      <c r="A1811" s="3" t="s">
        <v>752</v>
      </c>
      <c r="B1811" s="13" t="s">
        <v>1473</v>
      </c>
      <c r="C1811" s="13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>
        <v>732</v>
      </c>
      <c r="T1811" s="4">
        <v>698</v>
      </c>
      <c r="U1811" s="4"/>
      <c r="V1811" s="4">
        <v>270</v>
      </c>
    </row>
    <row r="1812" spans="1:22" ht="16.5" customHeight="1" x14ac:dyDescent="0.25">
      <c r="A1812" s="3" t="s">
        <v>752</v>
      </c>
      <c r="B1812" s="13" t="s">
        <v>740</v>
      </c>
      <c r="C1812" s="13"/>
      <c r="D1812" s="4"/>
      <c r="E1812" s="4"/>
      <c r="F1812" s="4"/>
      <c r="G1812" s="4"/>
      <c r="H1812" s="4"/>
      <c r="I1812" s="4"/>
      <c r="J1812" s="4"/>
      <c r="K1812" s="4"/>
      <c r="L1812" s="4">
        <v>210000</v>
      </c>
      <c r="M1812" s="4">
        <v>15000</v>
      </c>
      <c r="N1812" s="4">
        <v>525</v>
      </c>
      <c r="O1812" s="4">
        <v>150000</v>
      </c>
      <c r="P1812" s="4"/>
      <c r="Q1812" s="4">
        <v>0</v>
      </c>
      <c r="R1812" s="4"/>
      <c r="S1812" s="4"/>
      <c r="T1812" s="4"/>
      <c r="U1812" s="4"/>
      <c r="V1812" s="4"/>
    </row>
    <row r="1813" spans="1:22" ht="16.5" customHeight="1" x14ac:dyDescent="0.25">
      <c r="A1813" s="3" t="s">
        <v>752</v>
      </c>
      <c r="B1813" s="13" t="s">
        <v>1474</v>
      </c>
      <c r="C1813" s="13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>
        <v>141</v>
      </c>
      <c r="T1813" s="4">
        <v>726</v>
      </c>
      <c r="U1813" s="4">
        <v>726</v>
      </c>
      <c r="V1813" s="4">
        <v>210</v>
      </c>
    </row>
    <row r="1814" spans="1:22" ht="16.5" customHeight="1" x14ac:dyDescent="0.25">
      <c r="A1814" s="3" t="s">
        <v>752</v>
      </c>
      <c r="B1814" s="13" t="s">
        <v>741</v>
      </c>
      <c r="C1814" s="13"/>
      <c r="D1814" s="4"/>
      <c r="E1814" s="4">
        <v>30000</v>
      </c>
      <c r="F1814" s="4"/>
      <c r="G1814" s="4"/>
      <c r="H1814" s="4"/>
      <c r="I1814" s="4"/>
      <c r="J1814" s="4">
        <v>6572</v>
      </c>
      <c r="K1814" s="4">
        <v>300</v>
      </c>
      <c r="L1814" s="4">
        <v>52675</v>
      </c>
      <c r="M1814" s="4">
        <v>2950</v>
      </c>
      <c r="N1814" s="4">
        <v>1000</v>
      </c>
      <c r="O1814" s="4">
        <v>130000</v>
      </c>
      <c r="P1814" s="4"/>
      <c r="Q1814" s="4">
        <v>0</v>
      </c>
      <c r="R1814" s="4">
        <v>17000</v>
      </c>
      <c r="S1814" s="13">
        <v>33000</v>
      </c>
      <c r="T1814" s="4">
        <v>3000</v>
      </c>
      <c r="U1814" s="4">
        <v>2000</v>
      </c>
      <c r="V1814" s="4">
        <v>5200</v>
      </c>
    </row>
    <row r="1815" spans="1:22" ht="16.5" customHeight="1" x14ac:dyDescent="0.25">
      <c r="A1815" s="3" t="s">
        <v>752</v>
      </c>
      <c r="B1815" s="13" t="s">
        <v>742</v>
      </c>
      <c r="C1815" s="13"/>
      <c r="D1815" s="4"/>
      <c r="E1815" s="4"/>
      <c r="F1815" s="4"/>
      <c r="G1815" s="4"/>
      <c r="H1815" s="4"/>
      <c r="I1815" s="4"/>
      <c r="J1815" s="4">
        <v>300000</v>
      </c>
      <c r="K1815" s="4">
        <v>97</v>
      </c>
      <c r="L1815" s="4">
        <v>1212557</v>
      </c>
      <c r="M1815" s="4">
        <v>615696</v>
      </c>
      <c r="N1815" s="4">
        <v>1600</v>
      </c>
      <c r="O1815" s="4">
        <v>26000</v>
      </c>
      <c r="P1815" s="4">
        <v>1000</v>
      </c>
      <c r="Q1815" s="4">
        <v>0</v>
      </c>
      <c r="R1815" s="4">
        <v>35000</v>
      </c>
      <c r="S1815" s="4">
        <v>40000</v>
      </c>
      <c r="T1815" s="4">
        <v>290</v>
      </c>
      <c r="U1815" s="4">
        <v>276</v>
      </c>
      <c r="V1815" s="4">
        <v>220</v>
      </c>
    </row>
    <row r="1816" spans="1:22" ht="16.5" customHeight="1" x14ac:dyDescent="0.25">
      <c r="A1816" s="3" t="s">
        <v>752</v>
      </c>
      <c r="B1816" s="13" t="s">
        <v>743</v>
      </c>
      <c r="C1816" s="13"/>
      <c r="D1816" s="4">
        <v>11920</v>
      </c>
      <c r="E1816" s="4">
        <v>3472</v>
      </c>
      <c r="F1816" s="4">
        <v>2931</v>
      </c>
      <c r="G1816" s="4"/>
      <c r="H1816" s="4"/>
      <c r="I1816" s="4">
        <f>63</f>
        <v>63</v>
      </c>
      <c r="J1816" s="4">
        <v>50900</v>
      </c>
      <c r="K1816" s="4">
        <v>11876</v>
      </c>
      <c r="L1816" s="4">
        <v>302163</v>
      </c>
      <c r="M1816" s="4">
        <v>112668</v>
      </c>
      <c r="N1816" s="4">
        <v>14050</v>
      </c>
      <c r="O1816" s="4">
        <v>51000</v>
      </c>
      <c r="P1816" s="4">
        <v>3008</v>
      </c>
      <c r="Q1816" s="4">
        <v>0</v>
      </c>
      <c r="R1816" s="4">
        <v>20000</v>
      </c>
      <c r="S1816" s="4"/>
      <c r="T1816" s="4">
        <v>564</v>
      </c>
      <c r="U1816" s="4">
        <v>570</v>
      </c>
      <c r="V1816" s="4">
        <v>1450</v>
      </c>
    </row>
    <row r="1817" spans="1:22" ht="16.5" customHeight="1" x14ac:dyDescent="0.25">
      <c r="A1817" s="3" t="s">
        <v>752</v>
      </c>
      <c r="B1817" s="13" t="s">
        <v>744</v>
      </c>
      <c r="C1817" s="13"/>
      <c r="D1817" s="4"/>
      <c r="E1817" s="4">
        <v>5000</v>
      </c>
      <c r="F1817" s="4">
        <v>80</v>
      </c>
      <c r="G1817" s="4">
        <v>80</v>
      </c>
      <c r="H1817" s="4"/>
      <c r="I1817" s="4"/>
      <c r="J1817" s="4"/>
      <c r="K1817" s="4"/>
      <c r="L1817" s="4">
        <v>212779</v>
      </c>
      <c r="M1817" s="4"/>
      <c r="N1817" s="4"/>
      <c r="O1817" s="4"/>
      <c r="P1817" s="4"/>
      <c r="Q1817" s="4">
        <v>0</v>
      </c>
      <c r="R1817" s="4">
        <v>60000</v>
      </c>
      <c r="S1817" s="4"/>
      <c r="T1817" s="4">
        <v>80</v>
      </c>
      <c r="U1817" s="4"/>
      <c r="V1817" s="4">
        <v>10000</v>
      </c>
    </row>
    <row r="1818" spans="1:22" ht="16.5" customHeight="1" x14ac:dyDescent="0.25">
      <c r="A1818" s="3" t="s">
        <v>752</v>
      </c>
      <c r="B1818" s="13" t="s">
        <v>745</v>
      </c>
      <c r="C1818" s="13"/>
      <c r="D1818" s="4">
        <v>24043</v>
      </c>
      <c r="E1818" s="4">
        <v>23500</v>
      </c>
      <c r="F1818" s="4">
        <v>1070</v>
      </c>
      <c r="G1818" s="4">
        <v>4070</v>
      </c>
      <c r="H1818" s="4">
        <v>16211</v>
      </c>
      <c r="I1818" s="4">
        <v>45530</v>
      </c>
      <c r="J1818" s="4">
        <v>22050</v>
      </c>
      <c r="K1818" s="4">
        <v>7384</v>
      </c>
      <c r="L1818" s="4"/>
      <c r="M1818" s="4">
        <v>60650</v>
      </c>
      <c r="N1818" s="4">
        <v>21700</v>
      </c>
      <c r="O1818" s="4">
        <v>32500</v>
      </c>
      <c r="P1818" s="4"/>
      <c r="Q1818" s="4">
        <v>0</v>
      </c>
      <c r="R1818" s="4">
        <v>21490</v>
      </c>
      <c r="S1818" s="4"/>
      <c r="T1818" s="4">
        <v>28250</v>
      </c>
      <c r="U1818" s="4">
        <v>680</v>
      </c>
      <c r="V1818" s="4">
        <v>1600</v>
      </c>
    </row>
    <row r="1819" spans="1:22" ht="16.5" customHeight="1" x14ac:dyDescent="0.25">
      <c r="A1819" s="3" t="s">
        <v>752</v>
      </c>
      <c r="B1819" s="13" t="s">
        <v>746</v>
      </c>
      <c r="C1819" s="13"/>
      <c r="D1819" s="4">
        <v>20000</v>
      </c>
      <c r="E1819" s="4">
        <v>8000</v>
      </c>
      <c r="F1819" s="4">
        <v>10000</v>
      </c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>
        <v>0</v>
      </c>
      <c r="R1819" s="4"/>
      <c r="S1819" s="4"/>
      <c r="T1819" s="4"/>
      <c r="U1819" s="4"/>
      <c r="V1819" s="4"/>
    </row>
    <row r="1820" spans="1:22" ht="16.5" customHeight="1" x14ac:dyDescent="0.25">
      <c r="A1820" s="3" t="s">
        <v>752</v>
      </c>
      <c r="B1820" s="13" t="s">
        <v>747</v>
      </c>
      <c r="C1820" s="13"/>
      <c r="D1820" s="4">
        <v>991</v>
      </c>
      <c r="E1820" s="4">
        <v>450</v>
      </c>
      <c r="F1820" s="4">
        <v>465</v>
      </c>
      <c r="G1820" s="4">
        <v>60</v>
      </c>
      <c r="H1820" s="4">
        <v>85</v>
      </c>
      <c r="I1820" s="4">
        <v>173</v>
      </c>
      <c r="J1820" s="4">
        <v>160</v>
      </c>
      <c r="K1820" s="4">
        <v>1600</v>
      </c>
      <c r="L1820" s="4">
        <v>39143</v>
      </c>
      <c r="M1820" s="4">
        <v>13235</v>
      </c>
      <c r="N1820" s="4"/>
      <c r="O1820" s="4"/>
      <c r="P1820" s="4"/>
      <c r="Q1820" s="4">
        <v>0</v>
      </c>
      <c r="R1820" s="4">
        <v>300</v>
      </c>
      <c r="S1820" s="4"/>
      <c r="T1820" s="4"/>
      <c r="U1820" s="4"/>
      <c r="V1820" s="4">
        <v>420</v>
      </c>
    </row>
    <row r="1821" spans="1:22" ht="16.5" customHeight="1" x14ac:dyDescent="0.25">
      <c r="A1821" s="3" t="s">
        <v>752</v>
      </c>
      <c r="B1821" s="13" t="s">
        <v>10</v>
      </c>
      <c r="C1821" s="13"/>
      <c r="D1821" s="4">
        <v>30945</v>
      </c>
      <c r="E1821" s="4">
        <v>3500</v>
      </c>
      <c r="F1821" s="4"/>
      <c r="G1821" s="4"/>
      <c r="H1821" s="4"/>
      <c r="I1821" s="4">
        <f>1000</f>
        <v>1000</v>
      </c>
      <c r="J1821" s="4"/>
      <c r="K1821" s="4">
        <v>110</v>
      </c>
      <c r="L1821" s="4">
        <v>17690</v>
      </c>
      <c r="M1821" s="4">
        <v>11615</v>
      </c>
      <c r="N1821" s="4">
        <v>1941</v>
      </c>
      <c r="O1821" s="4">
        <v>4500</v>
      </c>
      <c r="P1821" s="4">
        <v>600</v>
      </c>
      <c r="Q1821" s="4">
        <v>2835</v>
      </c>
      <c r="R1821" s="4">
        <v>3200</v>
      </c>
      <c r="S1821" s="4"/>
      <c r="T1821" s="4">
        <v>3040</v>
      </c>
      <c r="U1821" s="4"/>
      <c r="V1821" s="4">
        <v>200</v>
      </c>
    </row>
    <row r="1822" spans="1:22" ht="16.5" customHeight="1" x14ac:dyDescent="0.25">
      <c r="A1822" s="3" t="s">
        <v>752</v>
      </c>
      <c r="B1822" s="13" t="s">
        <v>748</v>
      </c>
      <c r="C1822" s="13"/>
      <c r="D1822" s="4">
        <v>1320</v>
      </c>
      <c r="E1822" s="4"/>
      <c r="F1822" s="4"/>
      <c r="G1822" s="4"/>
      <c r="H1822" s="4"/>
      <c r="I1822" s="4"/>
      <c r="J1822" s="4"/>
      <c r="K1822" s="4">
        <v>892</v>
      </c>
      <c r="L1822" s="4">
        <v>1100</v>
      </c>
      <c r="M1822" s="4"/>
      <c r="N1822" s="4"/>
      <c r="O1822" s="4"/>
      <c r="P1822" s="4"/>
      <c r="Q1822" s="4">
        <v>0</v>
      </c>
      <c r="R1822" s="4"/>
      <c r="S1822" s="4"/>
      <c r="T1822" s="4"/>
      <c r="U1822" s="4"/>
      <c r="V1822" s="4"/>
    </row>
    <row r="1823" spans="1:22" ht="16.5" customHeight="1" x14ac:dyDescent="0.25">
      <c r="A1823" s="3" t="s">
        <v>752</v>
      </c>
      <c r="B1823" s="13" t="s">
        <v>749</v>
      </c>
      <c r="C1823" s="13"/>
      <c r="D1823" s="4">
        <v>44225</v>
      </c>
      <c r="E1823" s="4">
        <v>1597</v>
      </c>
      <c r="F1823" s="4">
        <v>6500</v>
      </c>
      <c r="G1823" s="4">
        <v>1000</v>
      </c>
      <c r="H1823" s="4">
        <v>70000</v>
      </c>
      <c r="I1823" s="4">
        <v>13432</v>
      </c>
      <c r="J1823" s="4"/>
      <c r="K1823" s="4">
        <v>7210</v>
      </c>
      <c r="L1823" s="4">
        <v>378675</v>
      </c>
      <c r="M1823" s="4">
        <v>119040</v>
      </c>
      <c r="N1823" s="4">
        <v>24030</v>
      </c>
      <c r="O1823" s="4">
        <v>7000</v>
      </c>
      <c r="P1823" s="4">
        <v>7120</v>
      </c>
      <c r="Q1823" s="4">
        <v>108</v>
      </c>
      <c r="R1823" s="4">
        <v>20103</v>
      </c>
      <c r="S1823" s="4"/>
      <c r="T1823" s="4">
        <v>30000</v>
      </c>
      <c r="U1823" s="4">
        <v>300</v>
      </c>
      <c r="V1823" s="4">
        <v>300</v>
      </c>
    </row>
    <row r="1824" spans="1:22" ht="16.5" customHeight="1" x14ac:dyDescent="0.25">
      <c r="A1824" s="3" t="s">
        <v>752</v>
      </c>
      <c r="B1824" s="13" t="s">
        <v>750</v>
      </c>
      <c r="C1824" s="13"/>
      <c r="D1824" s="4">
        <v>2700</v>
      </c>
      <c r="E1824" s="4"/>
      <c r="F1824" s="4">
        <v>2000</v>
      </c>
      <c r="G1824" s="4"/>
      <c r="H1824" s="4">
        <v>2500</v>
      </c>
      <c r="I1824" s="4"/>
      <c r="J1824" s="4"/>
      <c r="K1824" s="4"/>
      <c r="L1824" s="4"/>
      <c r="M1824" s="4"/>
      <c r="N1824" s="4"/>
      <c r="O1824" s="4"/>
      <c r="P1824" s="4"/>
      <c r="Q1824" s="4">
        <v>50</v>
      </c>
      <c r="R1824" s="4">
        <v>50</v>
      </c>
      <c r="S1824" s="4"/>
      <c r="T1824" s="4"/>
      <c r="U1824" s="4"/>
      <c r="V1824" s="4"/>
    </row>
    <row r="1825" spans="1:23" ht="16.5" customHeight="1" x14ac:dyDescent="0.25">
      <c r="A1825" s="3" t="s">
        <v>752</v>
      </c>
      <c r="B1825" s="13" t="s">
        <v>751</v>
      </c>
      <c r="C1825" s="13"/>
      <c r="D1825" s="4">
        <v>48500</v>
      </c>
      <c r="E1825" s="4">
        <v>32220</v>
      </c>
      <c r="F1825" s="4">
        <v>36005</v>
      </c>
      <c r="G1825" s="4">
        <v>28330</v>
      </c>
      <c r="H1825" s="4">
        <v>55618</v>
      </c>
      <c r="I1825" s="4">
        <v>69052</v>
      </c>
      <c r="J1825" s="4">
        <v>17962</v>
      </c>
      <c r="K1825" s="4">
        <v>16023</v>
      </c>
      <c r="L1825" s="4">
        <v>26261</v>
      </c>
      <c r="M1825" s="4">
        <v>31069</v>
      </c>
      <c r="N1825" s="4">
        <v>21039</v>
      </c>
      <c r="O1825" s="4">
        <v>20050</v>
      </c>
      <c r="P1825" s="4">
        <v>35130</v>
      </c>
      <c r="Q1825" s="4">
        <v>0</v>
      </c>
      <c r="R1825" s="4">
        <v>40294</v>
      </c>
      <c r="S1825" s="4"/>
      <c r="T1825" s="4">
        <v>39660</v>
      </c>
      <c r="U1825" s="4">
        <v>19426</v>
      </c>
      <c r="V1825" s="4">
        <v>47676</v>
      </c>
    </row>
    <row r="1826" spans="1:23" ht="16.5" customHeight="1" x14ac:dyDescent="0.25">
      <c r="A1826" s="17" t="s">
        <v>1903</v>
      </c>
      <c r="B1826" s="17" t="s">
        <v>977</v>
      </c>
      <c r="C1826" s="17"/>
      <c r="D1826" s="19">
        <f t="shared" ref="D1826:U1826" si="43">SUM(D1804:D1825)</f>
        <v>259463</v>
      </c>
      <c r="E1826" s="19">
        <f t="shared" si="43"/>
        <v>121593</v>
      </c>
      <c r="F1826" s="19">
        <f t="shared" si="43"/>
        <v>83174</v>
      </c>
      <c r="G1826" s="19">
        <f t="shared" si="43"/>
        <v>46370</v>
      </c>
      <c r="H1826" s="19">
        <f t="shared" si="43"/>
        <v>158830</v>
      </c>
      <c r="I1826" s="19">
        <f t="shared" si="43"/>
        <v>133544</v>
      </c>
      <c r="J1826" s="19">
        <f t="shared" si="43"/>
        <v>513583</v>
      </c>
      <c r="K1826" s="19">
        <f t="shared" si="43"/>
        <v>117462</v>
      </c>
      <c r="L1826" s="19">
        <f t="shared" si="43"/>
        <v>3287617</v>
      </c>
      <c r="M1826" s="19">
        <f t="shared" si="43"/>
        <v>1319064</v>
      </c>
      <c r="N1826" s="19">
        <f t="shared" si="43"/>
        <v>123889</v>
      </c>
      <c r="O1826" s="19">
        <f t="shared" si="43"/>
        <v>647050</v>
      </c>
      <c r="P1826" s="19">
        <f t="shared" si="43"/>
        <v>56669</v>
      </c>
      <c r="Q1826" s="19">
        <f t="shared" si="43"/>
        <v>2993</v>
      </c>
      <c r="R1826" s="19">
        <f t="shared" si="43"/>
        <v>265317</v>
      </c>
      <c r="S1826" s="19">
        <f t="shared" si="43"/>
        <v>150692</v>
      </c>
      <c r="T1826" s="19">
        <f t="shared" si="43"/>
        <v>113027</v>
      </c>
      <c r="U1826" s="19">
        <f t="shared" si="43"/>
        <v>28543</v>
      </c>
      <c r="V1826" s="19">
        <f>SUM(V1798:V1825)</f>
        <v>2286922</v>
      </c>
      <c r="W1826" s="15" t="s">
        <v>939</v>
      </c>
    </row>
    <row r="1827" spans="1:23" ht="16.5" customHeight="1" x14ac:dyDescent="0.25">
      <c r="A1827" s="3" t="s">
        <v>769</v>
      </c>
      <c r="B1827" s="13" t="s">
        <v>756</v>
      </c>
      <c r="C1827" s="13"/>
      <c r="D1827" s="4">
        <v>11297</v>
      </c>
      <c r="E1827" s="4">
        <v>15799</v>
      </c>
      <c r="F1827" s="4">
        <v>17980</v>
      </c>
      <c r="G1827" s="4">
        <v>6317</v>
      </c>
      <c r="H1827" s="4">
        <v>14246</v>
      </c>
      <c r="I1827" s="4">
        <v>32021</v>
      </c>
      <c r="J1827" s="4">
        <v>4200</v>
      </c>
      <c r="K1827" s="4">
        <v>4312</v>
      </c>
      <c r="L1827" s="4">
        <v>9904</v>
      </c>
      <c r="M1827" s="4">
        <v>3286</v>
      </c>
      <c r="N1827" s="4">
        <v>6542</v>
      </c>
      <c r="O1827" s="4">
        <v>8128</v>
      </c>
      <c r="P1827" s="4">
        <v>4500</v>
      </c>
      <c r="Q1827" s="4">
        <v>3000</v>
      </c>
      <c r="R1827" s="4">
        <v>5984</v>
      </c>
      <c r="S1827" s="4">
        <v>5580</v>
      </c>
      <c r="T1827" s="4">
        <v>8632</v>
      </c>
      <c r="U1827" s="4">
        <v>8607</v>
      </c>
      <c r="V1827" s="4">
        <v>12477</v>
      </c>
    </row>
    <row r="1828" spans="1:23" ht="16.5" customHeight="1" x14ac:dyDescent="0.25">
      <c r="A1828" s="3" t="s">
        <v>769</v>
      </c>
      <c r="B1828" s="13" t="s">
        <v>1475</v>
      </c>
      <c r="C1828" s="13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>
        <v>20</v>
      </c>
      <c r="U1828" s="4"/>
      <c r="V1828" s="4"/>
    </row>
    <row r="1829" spans="1:23" ht="16.5" customHeight="1" x14ac:dyDescent="0.25">
      <c r="A1829" s="3" t="s">
        <v>769</v>
      </c>
      <c r="B1829" s="13" t="s">
        <v>1476</v>
      </c>
      <c r="C1829" s="13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>
        <v>57</v>
      </c>
      <c r="U1829" s="4"/>
      <c r="V1829" s="4"/>
    </row>
    <row r="1830" spans="1:23" ht="16.5" customHeight="1" x14ac:dyDescent="0.25">
      <c r="A1830" s="3" t="s">
        <v>769</v>
      </c>
      <c r="B1830" s="13" t="s">
        <v>757</v>
      </c>
      <c r="C1830" s="13"/>
      <c r="D1830" s="4">
        <v>15</v>
      </c>
      <c r="E1830" s="4">
        <v>9040</v>
      </c>
      <c r="F1830" s="4">
        <v>4500</v>
      </c>
      <c r="G1830" s="4">
        <v>2550</v>
      </c>
      <c r="H1830" s="4">
        <v>5626</v>
      </c>
      <c r="I1830" s="4">
        <v>6743</v>
      </c>
      <c r="J1830" s="4"/>
      <c r="K1830" s="4">
        <v>3067</v>
      </c>
      <c r="L1830" s="4">
        <v>2822</v>
      </c>
      <c r="M1830" s="4">
        <v>2038</v>
      </c>
      <c r="N1830" s="4"/>
      <c r="O1830" s="4"/>
      <c r="P1830" s="4">
        <v>2835</v>
      </c>
      <c r="Q1830" s="4">
        <v>33</v>
      </c>
      <c r="R1830" s="4">
        <v>4409</v>
      </c>
      <c r="S1830" s="4">
        <v>2773</v>
      </c>
      <c r="T1830" s="4">
        <v>3160</v>
      </c>
      <c r="U1830" s="4">
        <v>6910</v>
      </c>
      <c r="V1830" s="4">
        <v>13144</v>
      </c>
    </row>
    <row r="1831" spans="1:23" ht="16.5" customHeight="1" x14ac:dyDescent="0.25">
      <c r="A1831" s="3" t="s">
        <v>769</v>
      </c>
      <c r="B1831" s="13" t="s">
        <v>576</v>
      </c>
      <c r="C1831" s="13"/>
      <c r="D1831" s="4">
        <v>11933</v>
      </c>
      <c r="E1831" s="4">
        <v>8550</v>
      </c>
      <c r="F1831" s="4">
        <v>12900</v>
      </c>
      <c r="G1831" s="4">
        <v>4700</v>
      </c>
      <c r="H1831" s="4">
        <v>15773</v>
      </c>
      <c r="I1831" s="4">
        <v>14412</v>
      </c>
      <c r="J1831" s="4">
        <v>1000</v>
      </c>
      <c r="K1831" s="4">
        <v>8627</v>
      </c>
      <c r="L1831" s="4">
        <v>10176</v>
      </c>
      <c r="M1831" s="4">
        <v>5594</v>
      </c>
      <c r="N1831" s="4">
        <v>80</v>
      </c>
      <c r="O1831" s="4">
        <v>13274</v>
      </c>
      <c r="P1831" s="4">
        <v>8650</v>
      </c>
      <c r="Q1831" s="4">
        <v>5000</v>
      </c>
      <c r="R1831" s="4">
        <v>5568</v>
      </c>
      <c r="S1831" s="4">
        <v>9245</v>
      </c>
      <c r="T1831" s="4">
        <v>10630</v>
      </c>
      <c r="U1831" s="4">
        <v>15100</v>
      </c>
      <c r="V1831" s="4">
        <v>19614</v>
      </c>
    </row>
    <row r="1832" spans="1:23" ht="16.5" customHeight="1" x14ac:dyDescent="0.25">
      <c r="A1832" s="3" t="s">
        <v>769</v>
      </c>
      <c r="B1832" s="13" t="s">
        <v>758</v>
      </c>
      <c r="C1832" s="13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>
        <v>1900</v>
      </c>
      <c r="O1832" s="4"/>
      <c r="P1832" s="4"/>
      <c r="Q1832" s="4">
        <v>0</v>
      </c>
      <c r="R1832" s="4"/>
      <c r="S1832" s="4"/>
      <c r="T1832" s="4"/>
      <c r="U1832" s="4">
        <v>317</v>
      </c>
      <c r="V1832" s="4">
        <v>317</v>
      </c>
    </row>
    <row r="1833" spans="1:23" ht="16.5" customHeight="1" x14ac:dyDescent="0.25">
      <c r="A1833" s="3" t="s">
        <v>769</v>
      </c>
      <c r="B1833" s="13" t="s">
        <v>1209</v>
      </c>
      <c r="C1833" s="13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>
        <v>500</v>
      </c>
      <c r="U1833" s="4">
        <v>400</v>
      </c>
      <c r="V1833" s="4"/>
    </row>
    <row r="1834" spans="1:23" s="10" customFormat="1" ht="16.5" customHeight="1" x14ac:dyDescent="0.25">
      <c r="A1834" s="12" t="s">
        <v>769</v>
      </c>
      <c r="B1834" s="14" t="s">
        <v>759</v>
      </c>
      <c r="C1834" s="14"/>
      <c r="D1834" s="20">
        <v>26892</v>
      </c>
      <c r="E1834" s="20">
        <v>35399</v>
      </c>
      <c r="F1834" s="20">
        <v>16000</v>
      </c>
      <c r="G1834" s="20">
        <v>20226</v>
      </c>
      <c r="H1834" s="20">
        <v>34296</v>
      </c>
      <c r="I1834" s="20">
        <v>198070</v>
      </c>
      <c r="J1834" s="20">
        <v>7330</v>
      </c>
      <c r="K1834" s="20">
        <v>70758</v>
      </c>
      <c r="L1834" s="20">
        <v>106316</v>
      </c>
      <c r="M1834" s="20">
        <v>128236</v>
      </c>
      <c r="N1834" s="20">
        <v>182071</v>
      </c>
      <c r="O1834" s="20">
        <v>18164</v>
      </c>
      <c r="P1834" s="20">
        <v>10824</v>
      </c>
      <c r="Q1834" s="20">
        <v>41536</v>
      </c>
      <c r="R1834" s="20">
        <v>100113</v>
      </c>
      <c r="S1834" s="20">
        <v>237373</v>
      </c>
      <c r="T1834" s="20">
        <v>111978</v>
      </c>
      <c r="U1834" s="20">
        <v>256492</v>
      </c>
      <c r="V1834" s="20">
        <v>289934</v>
      </c>
    </row>
    <row r="1835" spans="1:23" s="10" customFormat="1" ht="16.5" customHeight="1" x14ac:dyDescent="0.25">
      <c r="A1835" s="12" t="s">
        <v>769</v>
      </c>
      <c r="B1835" s="14" t="s">
        <v>760</v>
      </c>
      <c r="C1835" s="14"/>
      <c r="D1835" s="20">
        <v>132</v>
      </c>
      <c r="E1835" s="20">
        <v>5900</v>
      </c>
      <c r="F1835" s="20"/>
      <c r="G1835" s="20"/>
      <c r="H1835" s="20">
        <v>88</v>
      </c>
      <c r="I1835" s="20">
        <f>22317+7000</f>
        <v>29317</v>
      </c>
      <c r="J1835" s="20"/>
      <c r="K1835" s="20">
        <v>10666</v>
      </c>
      <c r="L1835" s="20">
        <v>24109</v>
      </c>
      <c r="M1835" s="20">
        <v>71704</v>
      </c>
      <c r="N1835" s="20">
        <v>5163</v>
      </c>
      <c r="O1835" s="20"/>
      <c r="P1835" s="20"/>
      <c r="Q1835" s="20">
        <v>0</v>
      </c>
      <c r="R1835" s="20">
        <v>13357</v>
      </c>
      <c r="S1835" s="20">
        <v>10816</v>
      </c>
      <c r="T1835" s="20">
        <v>5230</v>
      </c>
      <c r="U1835" s="20">
        <v>54922</v>
      </c>
      <c r="V1835" s="20">
        <v>55218</v>
      </c>
    </row>
    <row r="1836" spans="1:23" ht="16.5" customHeight="1" x14ac:dyDescent="0.25">
      <c r="A1836" s="3" t="s">
        <v>769</v>
      </c>
      <c r="B1836" s="13" t="s">
        <v>761</v>
      </c>
      <c r="C1836" s="13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>
        <v>210</v>
      </c>
      <c r="O1836" s="4"/>
      <c r="P1836" s="4"/>
      <c r="Q1836" s="4">
        <v>0</v>
      </c>
      <c r="R1836" s="4"/>
      <c r="S1836" s="4"/>
      <c r="T1836" s="4"/>
      <c r="U1836" s="4">
        <v>64</v>
      </c>
      <c r="V1836" s="4">
        <v>64</v>
      </c>
    </row>
    <row r="1837" spans="1:23" ht="16.5" customHeight="1" x14ac:dyDescent="0.25">
      <c r="A1837" s="3" t="s">
        <v>769</v>
      </c>
      <c r="B1837" s="13" t="s">
        <v>1582</v>
      </c>
      <c r="C1837" s="13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>
        <v>3200</v>
      </c>
      <c r="T1837" s="4"/>
      <c r="U1837" s="4"/>
      <c r="V1837" s="4"/>
    </row>
    <row r="1838" spans="1:23" ht="16.5" customHeight="1" x14ac:dyDescent="0.25">
      <c r="A1838" s="3" t="s">
        <v>769</v>
      </c>
      <c r="B1838" s="13" t="s">
        <v>762</v>
      </c>
      <c r="C1838" s="13"/>
      <c r="D1838" s="4"/>
      <c r="E1838" s="4"/>
      <c r="F1838" s="4">
        <v>2000</v>
      </c>
      <c r="G1838" s="4">
        <v>2000</v>
      </c>
      <c r="H1838" s="4"/>
      <c r="I1838" s="4">
        <f>2260+30+1500</f>
        <v>3790</v>
      </c>
      <c r="J1838" s="4"/>
      <c r="K1838" s="4">
        <v>255</v>
      </c>
      <c r="L1838" s="4">
        <v>1300</v>
      </c>
      <c r="M1838" s="4">
        <v>2560</v>
      </c>
      <c r="N1838" s="4">
        <v>88</v>
      </c>
      <c r="O1838" s="4"/>
      <c r="P1838" s="4"/>
      <c r="Q1838" s="4">
        <v>300</v>
      </c>
      <c r="R1838" s="4">
        <v>1894</v>
      </c>
      <c r="S1838" s="4">
        <v>1400</v>
      </c>
      <c r="T1838" s="4">
        <v>2400</v>
      </c>
      <c r="U1838" s="4">
        <v>1400</v>
      </c>
      <c r="V1838" s="4">
        <v>1400</v>
      </c>
    </row>
    <row r="1839" spans="1:23" ht="16.5" customHeight="1" x14ac:dyDescent="0.25">
      <c r="A1839" s="3" t="s">
        <v>769</v>
      </c>
      <c r="B1839" s="13" t="s">
        <v>763</v>
      </c>
      <c r="C1839" s="13"/>
      <c r="D1839" s="4">
        <v>21101</v>
      </c>
      <c r="E1839" s="4">
        <v>13550</v>
      </c>
      <c r="F1839" s="4">
        <v>16551</v>
      </c>
      <c r="G1839" s="4">
        <v>4441</v>
      </c>
      <c r="H1839" s="4">
        <v>3551</v>
      </c>
      <c r="I1839" s="4">
        <v>14357</v>
      </c>
      <c r="J1839" s="4">
        <v>4005</v>
      </c>
      <c r="K1839" s="4">
        <v>4620</v>
      </c>
      <c r="L1839" s="4">
        <v>11655</v>
      </c>
      <c r="M1839" s="4">
        <v>6807</v>
      </c>
      <c r="N1839" s="4">
        <v>9639</v>
      </c>
      <c r="O1839" s="4">
        <v>2900</v>
      </c>
      <c r="P1839" s="4">
        <v>3370</v>
      </c>
      <c r="Q1839" s="4">
        <v>1068</v>
      </c>
      <c r="R1839" s="4">
        <v>11557</v>
      </c>
      <c r="S1839" s="4">
        <v>10026</v>
      </c>
      <c r="T1839" s="4">
        <v>9186</v>
      </c>
      <c r="U1839" s="4">
        <v>14480</v>
      </c>
      <c r="V1839" s="4">
        <v>17685</v>
      </c>
    </row>
    <row r="1840" spans="1:23" ht="15.75" customHeight="1" x14ac:dyDescent="0.25">
      <c r="A1840" s="3" t="s">
        <v>769</v>
      </c>
      <c r="B1840" s="13" t="s">
        <v>1214</v>
      </c>
      <c r="C1840" s="13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>
        <v>37556</v>
      </c>
      <c r="S1840" s="4">
        <v>67060</v>
      </c>
      <c r="T1840" s="4">
        <v>61311</v>
      </c>
      <c r="U1840" s="4"/>
      <c r="V1840" s="4">
        <v>49708</v>
      </c>
    </row>
    <row r="1841" spans="1:24" s="10" customFormat="1" ht="16.5" customHeight="1" x14ac:dyDescent="0.25">
      <c r="A1841" s="12" t="s">
        <v>769</v>
      </c>
      <c r="B1841" s="14" t="s">
        <v>764</v>
      </c>
      <c r="C1841" s="14"/>
      <c r="D1841" s="20">
        <f>361011+1650</f>
        <v>362661</v>
      </c>
      <c r="E1841" s="20">
        <v>528777</v>
      </c>
      <c r="F1841" s="20">
        <v>710750</v>
      </c>
      <c r="G1841" s="20">
        <v>718477</v>
      </c>
      <c r="H1841" s="20">
        <v>304996</v>
      </c>
      <c r="I1841" s="20">
        <v>2620055</v>
      </c>
      <c r="J1841" s="20">
        <v>89636</v>
      </c>
      <c r="K1841" s="20">
        <v>1031505</v>
      </c>
      <c r="L1841" s="20">
        <v>1680152</v>
      </c>
      <c r="M1841" s="20">
        <v>1279590</v>
      </c>
      <c r="N1841" s="20">
        <v>1758284</v>
      </c>
      <c r="O1841" s="20">
        <v>102825</v>
      </c>
      <c r="P1841" s="20">
        <v>79112</v>
      </c>
      <c r="Q1841" s="20">
        <v>378148</v>
      </c>
      <c r="R1841" s="20">
        <v>1052578</v>
      </c>
      <c r="S1841" s="20">
        <v>2112961</v>
      </c>
      <c r="T1841" s="20">
        <v>1133077</v>
      </c>
      <c r="U1841" s="20">
        <v>3193162</v>
      </c>
      <c r="V1841" s="20">
        <v>3579121</v>
      </c>
      <c r="X1841" s="65"/>
    </row>
    <row r="1842" spans="1:24" s="10" customFormat="1" ht="16.5" customHeight="1" x14ac:dyDescent="0.25">
      <c r="A1842" s="12" t="s">
        <v>769</v>
      </c>
      <c r="B1842" s="14" t="s">
        <v>1638</v>
      </c>
      <c r="C1842" s="14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>
        <v>176</v>
      </c>
      <c r="V1842" s="20">
        <v>176</v>
      </c>
    </row>
    <row r="1843" spans="1:24" s="10" customFormat="1" ht="16.5" customHeight="1" x14ac:dyDescent="0.25">
      <c r="A1843" s="12" t="s">
        <v>769</v>
      </c>
      <c r="B1843" s="14" t="s">
        <v>1639</v>
      </c>
      <c r="C1843" s="14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>
        <v>902</v>
      </c>
      <c r="V1843" s="20">
        <v>902</v>
      </c>
    </row>
    <row r="1844" spans="1:24" ht="16.5" customHeight="1" x14ac:dyDescent="0.25">
      <c r="A1844" s="3" t="s">
        <v>769</v>
      </c>
      <c r="B1844" s="13" t="s">
        <v>770</v>
      </c>
      <c r="C1844" s="13"/>
      <c r="D1844" s="4"/>
      <c r="E1844" s="4">
        <v>93</v>
      </c>
      <c r="F1844" s="4">
        <v>130</v>
      </c>
      <c r="G1844" s="4">
        <v>130</v>
      </c>
      <c r="H1844" s="4">
        <v>24000</v>
      </c>
      <c r="I1844" s="4">
        <v>131972</v>
      </c>
      <c r="J1844" s="4"/>
      <c r="K1844" s="4"/>
      <c r="L1844" s="4"/>
      <c r="M1844" s="4">
        <v>55289</v>
      </c>
      <c r="N1844" s="4">
        <v>5703</v>
      </c>
      <c r="O1844" s="4">
        <v>22</v>
      </c>
      <c r="P1844" s="4"/>
      <c r="Q1844" s="4">
        <v>20944</v>
      </c>
      <c r="R1844" s="4">
        <v>53185</v>
      </c>
      <c r="S1844" s="4"/>
      <c r="T1844" s="4">
        <v>17019</v>
      </c>
      <c r="U1844" s="4">
        <v>16450</v>
      </c>
      <c r="V1844" s="4">
        <v>450</v>
      </c>
    </row>
    <row r="1845" spans="1:24" ht="16.5" customHeight="1" x14ac:dyDescent="0.25">
      <c r="A1845" s="3" t="s">
        <v>769</v>
      </c>
      <c r="B1845" s="13" t="s">
        <v>2336</v>
      </c>
      <c r="C1845" s="13"/>
      <c r="D1845" s="4">
        <v>50375</v>
      </c>
      <c r="E1845" s="4">
        <v>51665</v>
      </c>
      <c r="F1845" s="4">
        <v>50647</v>
      </c>
      <c r="G1845" s="4">
        <v>29732</v>
      </c>
      <c r="H1845" s="4">
        <v>55988</v>
      </c>
      <c r="I1845" s="4">
        <v>97102</v>
      </c>
      <c r="J1845" s="4">
        <v>23428</v>
      </c>
      <c r="K1845" s="4">
        <v>30652</v>
      </c>
      <c r="L1845" s="4">
        <v>68866</v>
      </c>
      <c r="M1845" s="4">
        <v>40363</v>
      </c>
      <c r="N1845" s="4">
        <v>25921</v>
      </c>
      <c r="O1845" s="4">
        <v>41670</v>
      </c>
      <c r="P1845" s="4">
        <v>18402</v>
      </c>
      <c r="Q1845" s="4">
        <v>0</v>
      </c>
      <c r="R1845" s="4">
        <v>52364</v>
      </c>
      <c r="S1845" s="4">
        <v>40221</v>
      </c>
      <c r="T1845" s="4">
        <v>51159</v>
      </c>
      <c r="U1845" s="4">
        <v>98225</v>
      </c>
      <c r="V1845" s="4">
        <v>80455</v>
      </c>
    </row>
    <row r="1846" spans="1:24" ht="16.5" customHeight="1" x14ac:dyDescent="0.25">
      <c r="A1846" s="3" t="s">
        <v>769</v>
      </c>
      <c r="B1846" s="13" t="s">
        <v>10</v>
      </c>
      <c r="C1846" s="13"/>
      <c r="D1846" s="4">
        <v>5013</v>
      </c>
      <c r="E1846" s="4"/>
      <c r="F1846" s="4"/>
      <c r="G1846" s="4"/>
      <c r="H1846" s="4">
        <v>2800</v>
      </c>
      <c r="I1846" s="4">
        <f>100+5141+50900+1000</f>
        <v>57141</v>
      </c>
      <c r="J1846" s="4">
        <v>1000</v>
      </c>
      <c r="K1846" s="4">
        <v>77</v>
      </c>
      <c r="L1846" s="4">
        <v>512</v>
      </c>
      <c r="M1846" s="4"/>
      <c r="N1846" s="4">
        <v>10402</v>
      </c>
      <c r="O1846" s="4">
        <v>1329</v>
      </c>
      <c r="P1846" s="4">
        <f>763+15+400</f>
        <v>1178</v>
      </c>
      <c r="Q1846" s="4">
        <v>432</v>
      </c>
      <c r="R1846" s="4">
        <v>470</v>
      </c>
      <c r="S1846" s="4">
        <v>30</v>
      </c>
      <c r="T1846" s="4">
        <v>400</v>
      </c>
      <c r="U1846" s="4">
        <v>3550</v>
      </c>
      <c r="V1846" s="4">
        <v>11184</v>
      </c>
    </row>
    <row r="1847" spans="1:24" ht="16.5" customHeight="1" x14ac:dyDescent="0.25">
      <c r="A1847" s="3" t="s">
        <v>769</v>
      </c>
      <c r="B1847" s="13" t="s">
        <v>765</v>
      </c>
      <c r="C1847" s="13"/>
      <c r="D1847" s="4"/>
      <c r="E1847" s="4"/>
      <c r="F1847" s="4"/>
      <c r="G1847" s="4"/>
      <c r="H1847" s="4"/>
      <c r="I1847" s="4"/>
      <c r="J1847" s="4"/>
      <c r="K1847" s="4"/>
      <c r="L1847" s="4"/>
      <c r="M1847" s="4">
        <v>25</v>
      </c>
      <c r="N1847" s="4">
        <v>25</v>
      </c>
      <c r="O1847" s="4"/>
      <c r="P1847" s="4"/>
      <c r="Q1847" s="4">
        <v>0</v>
      </c>
      <c r="R1847" s="4"/>
      <c r="S1847" s="4"/>
      <c r="T1847" s="4"/>
      <c r="U1847" s="4"/>
      <c r="V1847" s="4"/>
    </row>
    <row r="1848" spans="1:24" ht="16.5" customHeight="1" x14ac:dyDescent="0.25">
      <c r="A1848" s="3" t="s">
        <v>769</v>
      </c>
      <c r="B1848" s="13" t="s">
        <v>766</v>
      </c>
      <c r="C1848" s="13"/>
      <c r="D1848" s="4">
        <v>1000</v>
      </c>
      <c r="E1848" s="4">
        <v>400</v>
      </c>
      <c r="F1848" s="4">
        <v>200</v>
      </c>
      <c r="G1848" s="4">
        <v>1300</v>
      </c>
      <c r="H1848" s="4">
        <v>700</v>
      </c>
      <c r="I1848" s="4"/>
      <c r="J1848" s="4"/>
      <c r="K1848" s="4"/>
      <c r="L1848" s="4"/>
      <c r="M1848" s="4"/>
      <c r="N1848" s="4"/>
      <c r="O1848" s="4"/>
      <c r="P1848" s="4"/>
      <c r="Q1848" s="4">
        <v>0</v>
      </c>
      <c r="R1848" s="4"/>
      <c r="S1848" s="4"/>
      <c r="T1848" s="4"/>
      <c r="U1848" s="4"/>
      <c r="V1848" s="4"/>
    </row>
    <row r="1849" spans="1:24" ht="16.5" customHeight="1" x14ac:dyDescent="0.25">
      <c r="A1849" s="3" t="s">
        <v>769</v>
      </c>
      <c r="B1849" s="13" t="s">
        <v>1640</v>
      </c>
      <c r="C1849" s="13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>
        <v>50</v>
      </c>
      <c r="V1849" s="4">
        <v>50</v>
      </c>
    </row>
    <row r="1850" spans="1:24" ht="16.5" customHeight="1" x14ac:dyDescent="0.25">
      <c r="A1850" s="3" t="s">
        <v>769</v>
      </c>
      <c r="B1850" s="13" t="s">
        <v>767</v>
      </c>
      <c r="C1850" s="13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>
        <v>12510</v>
      </c>
      <c r="O1850" s="4"/>
      <c r="P1850" s="4"/>
      <c r="Q1850" s="4">
        <v>0</v>
      </c>
      <c r="R1850" s="4"/>
      <c r="S1850" s="4"/>
      <c r="T1850" s="4"/>
      <c r="U1850" s="4"/>
      <c r="V1850" s="4"/>
    </row>
    <row r="1851" spans="1:24" ht="16.5" customHeight="1" x14ac:dyDescent="0.25">
      <c r="A1851" s="3" t="s">
        <v>769</v>
      </c>
      <c r="B1851" s="13" t="s">
        <v>1477</v>
      </c>
      <c r="C1851" s="13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>
        <v>2988</v>
      </c>
      <c r="U1851" s="4">
        <v>19907</v>
      </c>
      <c r="V1851" s="4">
        <v>19907</v>
      </c>
    </row>
    <row r="1852" spans="1:24" ht="16.5" customHeight="1" x14ac:dyDescent="0.25">
      <c r="A1852" s="3" t="s">
        <v>769</v>
      </c>
      <c r="B1852" s="13" t="s">
        <v>1215</v>
      </c>
      <c r="C1852" s="13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>
        <v>1830</v>
      </c>
      <c r="S1852" s="4"/>
      <c r="T1852" s="4"/>
      <c r="U1852" s="4"/>
      <c r="V1852" s="4">
        <v>3615</v>
      </c>
    </row>
    <row r="1853" spans="1:24" ht="16.5" customHeight="1" x14ac:dyDescent="0.25">
      <c r="A1853" s="3" t="s">
        <v>769</v>
      </c>
      <c r="B1853" s="13" t="s">
        <v>768</v>
      </c>
      <c r="C1853" s="13"/>
      <c r="D1853" s="4"/>
      <c r="E1853" s="4">
        <v>5350</v>
      </c>
      <c r="F1853" s="4">
        <v>400</v>
      </c>
      <c r="G1853" s="4">
        <v>400</v>
      </c>
      <c r="H1853" s="4">
        <v>838</v>
      </c>
      <c r="I1853" s="4">
        <v>86678</v>
      </c>
      <c r="J1853" s="4"/>
      <c r="K1853" s="4"/>
      <c r="L1853" s="4"/>
      <c r="M1853" s="4">
        <v>245089</v>
      </c>
      <c r="N1853" s="4">
        <v>165376</v>
      </c>
      <c r="O1853" s="4"/>
      <c r="P1853" s="4"/>
      <c r="Q1853" s="4">
        <v>112348</v>
      </c>
      <c r="R1853" s="4">
        <v>65435</v>
      </c>
      <c r="S1853" s="4"/>
      <c r="T1853" s="4">
        <v>412</v>
      </c>
      <c r="U1853" s="4">
        <v>55364</v>
      </c>
      <c r="V1853" s="4">
        <v>49691</v>
      </c>
    </row>
    <row r="1854" spans="1:24" ht="16.5" customHeight="1" x14ac:dyDescent="0.25">
      <c r="A1854" s="17" t="s">
        <v>978</v>
      </c>
      <c r="B1854" s="17" t="s">
        <v>978</v>
      </c>
      <c r="C1854" s="17"/>
      <c r="D1854" s="19">
        <f t="shared" ref="D1854:V1854" si="44">SUM(D1827:D1853)</f>
        <v>490419</v>
      </c>
      <c r="E1854" s="19">
        <f t="shared" si="44"/>
        <v>674523</v>
      </c>
      <c r="F1854" s="19">
        <f t="shared" si="44"/>
        <v>832058</v>
      </c>
      <c r="G1854" s="19">
        <f t="shared" si="44"/>
        <v>790273</v>
      </c>
      <c r="H1854" s="19">
        <f t="shared" si="44"/>
        <v>462902</v>
      </c>
      <c r="I1854" s="19">
        <f t="shared" si="44"/>
        <v>3291658</v>
      </c>
      <c r="J1854" s="19">
        <f t="shared" si="44"/>
        <v>130599</v>
      </c>
      <c r="K1854" s="19">
        <f t="shared" si="44"/>
        <v>1164539</v>
      </c>
      <c r="L1854" s="19">
        <f t="shared" si="44"/>
        <v>1915812</v>
      </c>
      <c r="M1854" s="19">
        <f t="shared" si="44"/>
        <v>1840581</v>
      </c>
      <c r="N1854" s="19">
        <f t="shared" si="44"/>
        <v>2183914</v>
      </c>
      <c r="O1854" s="19">
        <f t="shared" si="44"/>
        <v>188312</v>
      </c>
      <c r="P1854" s="19">
        <f t="shared" si="44"/>
        <v>128871</v>
      </c>
      <c r="Q1854" s="19">
        <f t="shared" si="44"/>
        <v>562809</v>
      </c>
      <c r="R1854" s="19">
        <f t="shared" si="44"/>
        <v>1406300</v>
      </c>
      <c r="S1854" s="19">
        <f t="shared" si="44"/>
        <v>2500685</v>
      </c>
      <c r="T1854" s="19">
        <f t="shared" si="44"/>
        <v>1418159</v>
      </c>
      <c r="U1854" s="19">
        <f t="shared" si="44"/>
        <v>3746478</v>
      </c>
      <c r="V1854" s="19">
        <f t="shared" si="44"/>
        <v>4205112</v>
      </c>
      <c r="W1854" s="15" t="s">
        <v>939</v>
      </c>
    </row>
    <row r="1855" spans="1:24" s="10" customFormat="1" ht="16.5" customHeight="1" x14ac:dyDescent="0.25">
      <c r="A1855" s="3" t="s">
        <v>754</v>
      </c>
      <c r="B1855" s="12" t="s">
        <v>1216</v>
      </c>
      <c r="C1855" s="12"/>
      <c r="D1855" s="33"/>
      <c r="E1855" s="33"/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  <c r="R1855" s="33">
        <v>100</v>
      </c>
      <c r="S1855" s="33">
        <v>100</v>
      </c>
      <c r="T1855" s="33"/>
      <c r="U1855" s="33">
        <v>100</v>
      </c>
      <c r="V1855" s="33">
        <v>100</v>
      </c>
      <c r="W1855" s="34"/>
    </row>
    <row r="1856" spans="1:24" s="10" customFormat="1" ht="16.5" customHeight="1" x14ac:dyDescent="0.25">
      <c r="A1856" s="3" t="s">
        <v>754</v>
      </c>
      <c r="B1856" s="12" t="s">
        <v>1605</v>
      </c>
      <c r="C1856" s="12"/>
      <c r="D1856" s="33"/>
      <c r="E1856" s="33"/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  <c r="R1856" s="33"/>
      <c r="S1856" s="33"/>
      <c r="T1856" s="33"/>
      <c r="U1856" s="33">
        <v>120</v>
      </c>
      <c r="V1856" s="33">
        <v>120</v>
      </c>
      <c r="W1856" s="34"/>
    </row>
    <row r="1857" spans="1:23" s="10" customFormat="1" ht="16.5" customHeight="1" x14ac:dyDescent="0.25">
      <c r="A1857" s="12" t="s">
        <v>754</v>
      </c>
      <c r="B1857" s="14" t="s">
        <v>10</v>
      </c>
      <c r="C1857" s="14"/>
      <c r="D1857" s="20"/>
      <c r="E1857" s="20"/>
      <c r="F1857" s="20">
        <v>2800</v>
      </c>
      <c r="G1857" s="20">
        <v>3041</v>
      </c>
      <c r="H1857" s="20"/>
      <c r="I1857" s="20"/>
      <c r="J1857" s="20"/>
      <c r="K1857" s="20"/>
      <c r="L1857" s="20">
        <v>7127</v>
      </c>
      <c r="M1857" s="20">
        <v>11130</v>
      </c>
      <c r="N1857" s="20">
        <v>15376</v>
      </c>
      <c r="O1857" s="20"/>
      <c r="P1857" s="20"/>
      <c r="Q1857" s="20">
        <v>680</v>
      </c>
      <c r="R1857" s="20">
        <v>1194</v>
      </c>
      <c r="S1857" s="20">
        <v>26565</v>
      </c>
      <c r="T1857" s="20">
        <v>5040</v>
      </c>
      <c r="U1857" s="20">
        <v>9390</v>
      </c>
      <c r="V1857" s="20">
        <v>18491</v>
      </c>
    </row>
    <row r="1858" spans="1:23" s="10" customFormat="1" ht="16.5" customHeight="1" x14ac:dyDescent="0.25">
      <c r="A1858" s="12" t="s">
        <v>754</v>
      </c>
      <c r="B1858" s="14" t="s">
        <v>2051</v>
      </c>
      <c r="C1858" s="14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>
        <v>200</v>
      </c>
    </row>
    <row r="1859" spans="1:23" ht="16.5" customHeight="1" x14ac:dyDescent="0.25">
      <c r="A1859" s="3" t="s">
        <v>754</v>
      </c>
      <c r="B1859" s="13" t="s">
        <v>753</v>
      </c>
      <c r="C1859" s="13"/>
      <c r="D1859" s="4">
        <v>2300</v>
      </c>
      <c r="E1859" s="4">
        <v>50</v>
      </c>
      <c r="F1859" s="4"/>
      <c r="G1859" s="4"/>
      <c r="H1859" s="4"/>
      <c r="I1859" s="4"/>
      <c r="J1859" s="4"/>
      <c r="K1859" s="4"/>
      <c r="L1859" s="4"/>
      <c r="M1859" s="4">
        <v>3500</v>
      </c>
      <c r="N1859" s="4"/>
      <c r="O1859" s="4"/>
      <c r="P1859" s="4"/>
      <c r="Q1859" s="4">
        <v>0</v>
      </c>
      <c r="R1859" s="4"/>
      <c r="S1859" s="4"/>
      <c r="T1859" s="4"/>
      <c r="U1859" s="4"/>
      <c r="V1859" s="4"/>
    </row>
    <row r="1860" spans="1:23" ht="16.5" customHeight="1" x14ac:dyDescent="0.25">
      <c r="A1860" s="17" t="s">
        <v>979</v>
      </c>
      <c r="B1860" s="17" t="s">
        <v>979</v>
      </c>
      <c r="C1860" s="17"/>
      <c r="D1860" s="19">
        <f t="shared" ref="D1860:V1860" si="45">SUM(D1855:D1859)</f>
        <v>2300</v>
      </c>
      <c r="E1860" s="19">
        <f t="shared" si="45"/>
        <v>50</v>
      </c>
      <c r="F1860" s="19">
        <f t="shared" si="45"/>
        <v>2800</v>
      </c>
      <c r="G1860" s="19">
        <f t="shared" si="45"/>
        <v>3041</v>
      </c>
      <c r="H1860" s="19">
        <f t="shared" si="45"/>
        <v>0</v>
      </c>
      <c r="I1860" s="19">
        <f t="shared" si="45"/>
        <v>0</v>
      </c>
      <c r="J1860" s="19">
        <f t="shared" si="45"/>
        <v>0</v>
      </c>
      <c r="K1860" s="19">
        <f t="shared" si="45"/>
        <v>0</v>
      </c>
      <c r="L1860" s="19">
        <f t="shared" si="45"/>
        <v>7127</v>
      </c>
      <c r="M1860" s="19">
        <f t="shared" si="45"/>
        <v>14630</v>
      </c>
      <c r="N1860" s="19">
        <f t="shared" si="45"/>
        <v>15376</v>
      </c>
      <c r="O1860" s="19">
        <f t="shared" si="45"/>
        <v>0</v>
      </c>
      <c r="P1860" s="19">
        <f t="shared" si="45"/>
        <v>0</v>
      </c>
      <c r="Q1860" s="19">
        <f t="shared" si="45"/>
        <v>680</v>
      </c>
      <c r="R1860" s="19">
        <f t="shared" si="45"/>
        <v>1294</v>
      </c>
      <c r="S1860" s="19">
        <f t="shared" si="45"/>
        <v>26665</v>
      </c>
      <c r="T1860" s="19">
        <f t="shared" si="45"/>
        <v>5040</v>
      </c>
      <c r="U1860" s="19">
        <f t="shared" si="45"/>
        <v>9610</v>
      </c>
      <c r="V1860" s="19">
        <f t="shared" si="45"/>
        <v>18911</v>
      </c>
      <c r="W1860" s="15" t="s">
        <v>939</v>
      </c>
    </row>
    <row r="1861" spans="1:23" ht="16.5" customHeight="1" x14ac:dyDescent="0.25">
      <c r="A1861" s="3" t="s">
        <v>773</v>
      </c>
      <c r="B1861" s="13" t="s">
        <v>771</v>
      </c>
      <c r="C1861" s="13"/>
      <c r="D1861" s="4">
        <v>320</v>
      </c>
      <c r="E1861" s="4"/>
      <c r="F1861" s="4"/>
      <c r="G1861" s="4">
        <v>20</v>
      </c>
      <c r="H1861" s="4">
        <v>300</v>
      </c>
      <c r="I1861" s="4">
        <v>50</v>
      </c>
      <c r="J1861" s="4">
        <v>20</v>
      </c>
      <c r="K1861" s="4"/>
      <c r="L1861" s="4">
        <v>126</v>
      </c>
      <c r="M1861" s="4"/>
      <c r="N1861" s="4">
        <v>900</v>
      </c>
      <c r="O1861" s="4"/>
      <c r="P1861" s="4"/>
      <c r="Q1861" s="4">
        <v>0</v>
      </c>
      <c r="R1861" s="4">
        <v>100</v>
      </c>
      <c r="S1861" s="4"/>
      <c r="T1861" s="4">
        <v>700</v>
      </c>
      <c r="U1861" s="4">
        <v>50</v>
      </c>
      <c r="V1861" s="4"/>
    </row>
    <row r="1862" spans="1:23" ht="16.5" customHeight="1" x14ac:dyDescent="0.25">
      <c r="A1862" s="3" t="s">
        <v>773</v>
      </c>
      <c r="B1862" s="13" t="s">
        <v>10</v>
      </c>
      <c r="C1862" s="13"/>
      <c r="D1862" s="4"/>
      <c r="E1862" s="4"/>
      <c r="F1862" s="4"/>
      <c r="G1862" s="4"/>
      <c r="H1862" s="4"/>
      <c r="I1862" s="4"/>
      <c r="J1862" s="4"/>
      <c r="K1862" s="4"/>
      <c r="L1862" s="4">
        <v>300</v>
      </c>
      <c r="M1862" s="4">
        <v>500</v>
      </c>
      <c r="N1862" s="4">
        <v>300</v>
      </c>
      <c r="O1862" s="4"/>
      <c r="P1862" s="4"/>
      <c r="Q1862" s="4">
        <v>4000</v>
      </c>
      <c r="R1862" s="4"/>
      <c r="S1862" s="4">
        <v>1000</v>
      </c>
      <c r="T1862" s="4"/>
      <c r="U1862" s="4"/>
      <c r="V1862" s="4">
        <v>500</v>
      </c>
    </row>
    <row r="1863" spans="1:23" ht="16.5" customHeight="1" x14ac:dyDescent="0.25">
      <c r="A1863" s="3" t="s">
        <v>773</v>
      </c>
      <c r="B1863" s="13" t="s">
        <v>1217</v>
      </c>
      <c r="C1863" s="13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>
        <v>130</v>
      </c>
      <c r="S1863" s="4"/>
      <c r="T1863" s="4"/>
      <c r="U1863" s="4"/>
      <c r="V1863" s="4"/>
    </row>
    <row r="1864" spans="1:23" ht="16.5" customHeight="1" x14ac:dyDescent="0.25">
      <c r="A1864" s="3" t="s">
        <v>773</v>
      </c>
      <c r="B1864" s="13" t="s">
        <v>772</v>
      </c>
      <c r="C1864" s="13"/>
      <c r="D1864" s="4">
        <v>325</v>
      </c>
      <c r="E1864" s="4">
        <v>50</v>
      </c>
      <c r="F1864" s="4"/>
      <c r="G1864" s="4">
        <v>15050</v>
      </c>
      <c r="H1864" s="4">
        <v>500</v>
      </c>
      <c r="I1864" s="4">
        <v>50</v>
      </c>
      <c r="J1864" s="4">
        <v>1020</v>
      </c>
      <c r="K1864" s="4"/>
      <c r="L1864" s="4">
        <v>526</v>
      </c>
      <c r="M1864" s="4">
        <v>1800</v>
      </c>
      <c r="N1864" s="4">
        <v>400</v>
      </c>
      <c r="O1864" s="4"/>
      <c r="P1864" s="4"/>
      <c r="Q1864" s="4">
        <v>0</v>
      </c>
      <c r="R1864" s="4">
        <v>230</v>
      </c>
      <c r="S1864" s="4">
        <v>1250</v>
      </c>
      <c r="T1864" s="4"/>
      <c r="U1864" s="4">
        <v>200</v>
      </c>
      <c r="V1864" s="4">
        <v>1200</v>
      </c>
    </row>
    <row r="1865" spans="1:23" ht="16.5" customHeight="1" x14ac:dyDescent="0.25">
      <c r="A1865" s="17" t="s">
        <v>980</v>
      </c>
      <c r="B1865" s="17" t="s">
        <v>980</v>
      </c>
      <c r="C1865" s="17"/>
      <c r="D1865" s="19">
        <f t="shared" ref="D1865:V1865" si="46">SUM(D1861:D1864)</f>
        <v>645</v>
      </c>
      <c r="E1865" s="19">
        <f t="shared" si="46"/>
        <v>50</v>
      </c>
      <c r="F1865" s="19">
        <f t="shared" si="46"/>
        <v>0</v>
      </c>
      <c r="G1865" s="19">
        <f t="shared" si="46"/>
        <v>15070</v>
      </c>
      <c r="H1865" s="19">
        <f t="shared" si="46"/>
        <v>800</v>
      </c>
      <c r="I1865" s="19">
        <f t="shared" si="46"/>
        <v>100</v>
      </c>
      <c r="J1865" s="19">
        <f t="shared" si="46"/>
        <v>1040</v>
      </c>
      <c r="K1865" s="19">
        <f t="shared" si="46"/>
        <v>0</v>
      </c>
      <c r="L1865" s="19">
        <f t="shared" si="46"/>
        <v>952</v>
      </c>
      <c r="M1865" s="19">
        <f t="shared" si="46"/>
        <v>2300</v>
      </c>
      <c r="N1865" s="19">
        <f t="shared" si="46"/>
        <v>1600</v>
      </c>
      <c r="O1865" s="19">
        <f t="shared" si="46"/>
        <v>0</v>
      </c>
      <c r="P1865" s="19">
        <f t="shared" si="46"/>
        <v>0</v>
      </c>
      <c r="Q1865" s="19">
        <f t="shared" si="46"/>
        <v>4000</v>
      </c>
      <c r="R1865" s="19">
        <f t="shared" si="46"/>
        <v>460</v>
      </c>
      <c r="S1865" s="19">
        <f t="shared" si="46"/>
        <v>2250</v>
      </c>
      <c r="T1865" s="19">
        <f t="shared" si="46"/>
        <v>700</v>
      </c>
      <c r="U1865" s="19">
        <f t="shared" si="46"/>
        <v>250</v>
      </c>
      <c r="V1865" s="19">
        <f t="shared" si="46"/>
        <v>1700</v>
      </c>
      <c r="W1865" s="15" t="s">
        <v>939</v>
      </c>
    </row>
    <row r="1866" spans="1:23" ht="16.5" customHeight="1" x14ac:dyDescent="0.25">
      <c r="A1866" s="12" t="s">
        <v>1682</v>
      </c>
      <c r="B1866" s="12" t="s">
        <v>10</v>
      </c>
      <c r="C1866" s="12"/>
      <c r="D1866" s="33"/>
      <c r="E1866" s="33"/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  <c r="R1866" s="33"/>
      <c r="S1866" s="33"/>
      <c r="T1866" s="33">
        <v>800</v>
      </c>
      <c r="U1866" s="33"/>
      <c r="V1866" s="33">
        <v>100</v>
      </c>
      <c r="W1866" s="15"/>
    </row>
    <row r="1867" spans="1:23" ht="16.5" customHeight="1" x14ac:dyDescent="0.25">
      <c r="A1867" s="17" t="s">
        <v>1478</v>
      </c>
      <c r="B1867" s="17" t="s">
        <v>1478</v>
      </c>
      <c r="C1867" s="17"/>
      <c r="D1867" s="19">
        <f t="shared" ref="D1867:V1867" si="47">SUM(D1866)</f>
        <v>0</v>
      </c>
      <c r="E1867" s="19">
        <f t="shared" si="47"/>
        <v>0</v>
      </c>
      <c r="F1867" s="19">
        <f t="shared" si="47"/>
        <v>0</v>
      </c>
      <c r="G1867" s="19">
        <f t="shared" si="47"/>
        <v>0</v>
      </c>
      <c r="H1867" s="19">
        <f t="shared" si="47"/>
        <v>0</v>
      </c>
      <c r="I1867" s="19">
        <f t="shared" si="47"/>
        <v>0</v>
      </c>
      <c r="J1867" s="19">
        <f t="shared" si="47"/>
        <v>0</v>
      </c>
      <c r="K1867" s="19">
        <f t="shared" si="47"/>
        <v>0</v>
      </c>
      <c r="L1867" s="19">
        <f t="shared" si="47"/>
        <v>0</v>
      </c>
      <c r="M1867" s="19">
        <f t="shared" si="47"/>
        <v>0</v>
      </c>
      <c r="N1867" s="19">
        <f t="shared" si="47"/>
        <v>0</v>
      </c>
      <c r="O1867" s="19">
        <f t="shared" si="47"/>
        <v>0</v>
      </c>
      <c r="P1867" s="19">
        <f t="shared" si="47"/>
        <v>0</v>
      </c>
      <c r="Q1867" s="19">
        <f t="shared" si="47"/>
        <v>0</v>
      </c>
      <c r="R1867" s="19">
        <f t="shared" si="47"/>
        <v>0</v>
      </c>
      <c r="S1867" s="19">
        <f t="shared" si="47"/>
        <v>0</v>
      </c>
      <c r="T1867" s="19">
        <f t="shared" si="47"/>
        <v>800</v>
      </c>
      <c r="U1867" s="19">
        <f t="shared" si="47"/>
        <v>0</v>
      </c>
      <c r="V1867" s="19">
        <f t="shared" si="47"/>
        <v>100</v>
      </c>
      <c r="W1867" s="15" t="s">
        <v>939</v>
      </c>
    </row>
    <row r="1868" spans="1:23" ht="16.5" customHeight="1" x14ac:dyDescent="0.25">
      <c r="A1868" s="3" t="s">
        <v>774</v>
      </c>
      <c r="B1868" s="13" t="s">
        <v>775</v>
      </c>
      <c r="C1868" s="13"/>
      <c r="D1868" s="4">
        <v>36564</v>
      </c>
      <c r="E1868" s="4">
        <v>32000</v>
      </c>
      <c r="F1868" s="4"/>
      <c r="G1868" s="4">
        <v>99216</v>
      </c>
      <c r="H1868" s="4">
        <v>173209</v>
      </c>
      <c r="I1868" s="4">
        <v>135013</v>
      </c>
      <c r="J1868" s="4">
        <v>83947</v>
      </c>
      <c r="K1868" s="4">
        <v>124168</v>
      </c>
      <c r="L1868" s="4">
        <v>87287</v>
      </c>
      <c r="M1868" s="4">
        <v>87278</v>
      </c>
      <c r="N1868" s="4">
        <v>243765</v>
      </c>
      <c r="O1868" s="4">
        <v>265451</v>
      </c>
      <c r="P1868" s="4">
        <v>36959</v>
      </c>
      <c r="Q1868" s="4">
        <v>5300</v>
      </c>
      <c r="R1868" s="4">
        <v>147311</v>
      </c>
      <c r="S1868" s="4">
        <v>94341</v>
      </c>
      <c r="T1868" s="4">
        <v>7340</v>
      </c>
      <c r="U1868" s="4">
        <v>563</v>
      </c>
      <c r="V1868" s="4">
        <v>830</v>
      </c>
    </row>
    <row r="1869" spans="1:23" ht="16.5" customHeight="1" x14ac:dyDescent="0.25">
      <c r="A1869" s="3" t="s">
        <v>774</v>
      </c>
      <c r="B1869" s="13" t="s">
        <v>1030</v>
      </c>
      <c r="C1869" s="13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>
        <v>1250</v>
      </c>
      <c r="Q1869" s="4">
        <v>1250</v>
      </c>
      <c r="R1869" s="4">
        <v>0</v>
      </c>
      <c r="S1869" s="4"/>
      <c r="T1869" s="4"/>
      <c r="U1869" s="4"/>
      <c r="V1869" s="4"/>
    </row>
    <row r="1870" spans="1:23" ht="16.5" customHeight="1" x14ac:dyDescent="0.25">
      <c r="A1870" s="3" t="s">
        <v>774</v>
      </c>
      <c r="B1870" s="13" t="s">
        <v>1479</v>
      </c>
      <c r="C1870" s="13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>
        <v>385</v>
      </c>
      <c r="U1870" s="4"/>
      <c r="V1870" s="4"/>
    </row>
    <row r="1871" spans="1:23" ht="16.5" customHeight="1" x14ac:dyDescent="0.25">
      <c r="A1871" s="3" t="s">
        <v>774</v>
      </c>
      <c r="B1871" s="13" t="s">
        <v>1480</v>
      </c>
      <c r="C1871" s="13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>
        <v>5000</v>
      </c>
      <c r="T1871" s="4">
        <v>1660</v>
      </c>
      <c r="U1871" s="4">
        <v>2850</v>
      </c>
      <c r="V1871" s="4"/>
    </row>
    <row r="1872" spans="1:23" ht="16.5" customHeight="1" x14ac:dyDescent="0.25">
      <c r="A1872" s="3" t="s">
        <v>774</v>
      </c>
      <c r="B1872" s="13" t="s">
        <v>776</v>
      </c>
      <c r="C1872" s="13"/>
      <c r="D1872" s="4">
        <v>2346</v>
      </c>
      <c r="E1872" s="4">
        <v>240</v>
      </c>
      <c r="F1872" s="4">
        <v>1215</v>
      </c>
      <c r="G1872" s="4">
        <v>5200</v>
      </c>
      <c r="H1872" s="4">
        <v>3655</v>
      </c>
      <c r="I1872" s="4">
        <v>4000</v>
      </c>
      <c r="J1872" s="4">
        <v>645</v>
      </c>
      <c r="K1872" s="4">
        <v>1500</v>
      </c>
      <c r="L1872" s="4">
        <v>18880</v>
      </c>
      <c r="M1872" s="4">
        <v>5380</v>
      </c>
      <c r="N1872" s="4">
        <v>5920</v>
      </c>
      <c r="O1872" s="4"/>
      <c r="P1872" s="4">
        <v>5450</v>
      </c>
      <c r="Q1872" s="4">
        <v>3073</v>
      </c>
      <c r="R1872" s="4">
        <v>0</v>
      </c>
      <c r="S1872" s="4">
        <v>1768</v>
      </c>
      <c r="T1872" s="4">
        <v>3867</v>
      </c>
      <c r="U1872" s="4">
        <v>5620</v>
      </c>
      <c r="V1872" s="4">
        <v>8099</v>
      </c>
    </row>
    <row r="1873" spans="1:22" ht="16.5" customHeight="1" x14ac:dyDescent="0.25">
      <c r="A1873" s="3" t="s">
        <v>774</v>
      </c>
      <c r="B1873" s="13" t="s">
        <v>777</v>
      </c>
      <c r="C1873" s="13"/>
      <c r="D1873" s="4">
        <v>360</v>
      </c>
      <c r="E1873" s="4">
        <v>160</v>
      </c>
      <c r="F1873" s="4">
        <v>205</v>
      </c>
      <c r="G1873" s="4">
        <v>825</v>
      </c>
      <c r="H1873" s="4">
        <v>5300</v>
      </c>
      <c r="I1873" s="4">
        <v>2500</v>
      </c>
      <c r="J1873" s="4">
        <v>16680</v>
      </c>
      <c r="K1873" s="4">
        <v>7000</v>
      </c>
      <c r="L1873" s="4">
        <v>14164</v>
      </c>
      <c r="M1873" s="4">
        <v>23625</v>
      </c>
      <c r="N1873" s="4">
        <v>14953</v>
      </c>
      <c r="O1873" s="4">
        <v>18255</v>
      </c>
      <c r="P1873" s="4">
        <v>9950</v>
      </c>
      <c r="Q1873" s="4">
        <v>19800</v>
      </c>
      <c r="R1873" s="4">
        <v>13423</v>
      </c>
      <c r="S1873" s="4">
        <v>17718</v>
      </c>
      <c r="T1873" s="4">
        <v>7600</v>
      </c>
      <c r="U1873" s="4">
        <v>2000</v>
      </c>
      <c r="V1873" s="4">
        <v>5315</v>
      </c>
    </row>
    <row r="1874" spans="1:22" s="10" customFormat="1" ht="16.5" customHeight="1" x14ac:dyDescent="0.25">
      <c r="A1874" s="12" t="s">
        <v>774</v>
      </c>
      <c r="B1874" s="14" t="s">
        <v>778</v>
      </c>
      <c r="C1874" s="14"/>
      <c r="D1874" s="20">
        <v>6444</v>
      </c>
      <c r="E1874" s="20">
        <v>4515</v>
      </c>
      <c r="F1874" s="20">
        <v>8641</v>
      </c>
      <c r="G1874" s="20">
        <v>6374</v>
      </c>
      <c r="H1874" s="20">
        <v>4124</v>
      </c>
      <c r="I1874" s="20">
        <v>3781</v>
      </c>
      <c r="J1874" s="20">
        <v>3615</v>
      </c>
      <c r="K1874" s="20">
        <v>5814</v>
      </c>
      <c r="L1874" s="20">
        <v>975</v>
      </c>
      <c r="M1874" s="20">
        <v>2500</v>
      </c>
      <c r="N1874" s="20">
        <v>14339</v>
      </c>
      <c r="O1874" s="20">
        <v>5436</v>
      </c>
      <c r="P1874" s="20">
        <v>5780</v>
      </c>
      <c r="Q1874" s="20">
        <v>0</v>
      </c>
      <c r="R1874" s="20">
        <v>11187</v>
      </c>
      <c r="S1874" s="20">
        <v>17280</v>
      </c>
      <c r="T1874" s="20">
        <v>4200</v>
      </c>
      <c r="U1874" s="20">
        <v>1500</v>
      </c>
      <c r="V1874" s="20">
        <v>4568</v>
      </c>
    </row>
    <row r="1875" spans="1:22" ht="16.5" customHeight="1" x14ac:dyDescent="0.25">
      <c r="A1875" s="3" t="s">
        <v>774</v>
      </c>
      <c r="B1875" s="14" t="s">
        <v>779</v>
      </c>
      <c r="C1875" s="1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>
        <v>14400</v>
      </c>
      <c r="O1875" s="4">
        <v>1868</v>
      </c>
      <c r="P1875" s="4"/>
      <c r="Q1875" s="4">
        <v>0</v>
      </c>
      <c r="R1875" s="4">
        <v>1600</v>
      </c>
      <c r="S1875" s="4">
        <v>1600</v>
      </c>
      <c r="T1875" s="4"/>
      <c r="U1875" s="4"/>
      <c r="V1875" s="4"/>
    </row>
    <row r="1876" spans="1:22" ht="16.5" customHeight="1" x14ac:dyDescent="0.25">
      <c r="A1876" s="3" t="s">
        <v>774</v>
      </c>
      <c r="B1876" s="14" t="s">
        <v>1481</v>
      </c>
      <c r="C1876" s="14" t="s">
        <v>1984</v>
      </c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>
        <v>5100</v>
      </c>
      <c r="U1876" s="4"/>
      <c r="V1876" s="4"/>
    </row>
    <row r="1877" spans="1:22" ht="16.5" customHeight="1" x14ac:dyDescent="0.25">
      <c r="A1877" s="3" t="s">
        <v>774</v>
      </c>
      <c r="B1877" s="14" t="s">
        <v>1819</v>
      </c>
      <c r="C1877" s="14"/>
      <c r="D1877" s="4"/>
      <c r="E1877" s="4"/>
      <c r="F1877" s="4"/>
      <c r="G1877" s="4"/>
      <c r="H1877" s="4"/>
      <c r="I1877" s="4"/>
      <c r="J1877" s="4"/>
      <c r="K1877" s="4"/>
      <c r="L1877" s="4"/>
      <c r="M1877" s="4">
        <v>94088</v>
      </c>
      <c r="N1877" s="4">
        <v>48486</v>
      </c>
      <c r="O1877" s="4">
        <v>4707</v>
      </c>
      <c r="P1877" s="4"/>
      <c r="Q1877" s="4">
        <v>0</v>
      </c>
      <c r="R1877" s="4">
        <v>6039</v>
      </c>
      <c r="S1877" s="4"/>
      <c r="T1877" s="4"/>
      <c r="U1877" s="4"/>
      <c r="V1877" s="4"/>
    </row>
    <row r="1878" spans="1:22" ht="16.5" customHeight="1" x14ac:dyDescent="0.25">
      <c r="A1878" s="3" t="s">
        <v>774</v>
      </c>
      <c r="B1878" s="14" t="s">
        <v>795</v>
      </c>
      <c r="C1878" s="1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>
        <v>489</v>
      </c>
      <c r="P1878" s="4"/>
      <c r="Q1878" s="4">
        <v>0</v>
      </c>
      <c r="R1878" s="4">
        <v>0</v>
      </c>
      <c r="S1878" s="4"/>
      <c r="T1878" s="4"/>
      <c r="U1878" s="4"/>
      <c r="V1878" s="4"/>
    </row>
    <row r="1879" spans="1:22" ht="16.5" customHeight="1" x14ac:dyDescent="0.25">
      <c r="A1879" s="3" t="s">
        <v>774</v>
      </c>
      <c r="B1879" s="14" t="s">
        <v>780</v>
      </c>
      <c r="C1879" s="14"/>
      <c r="D1879" s="4">
        <v>7581</v>
      </c>
      <c r="E1879" s="4">
        <v>31100</v>
      </c>
      <c r="F1879" s="4">
        <v>22028</v>
      </c>
      <c r="G1879" s="4">
        <v>17148</v>
      </c>
      <c r="H1879" s="4">
        <v>47541</v>
      </c>
      <c r="I1879" s="4">
        <v>58312</v>
      </c>
      <c r="J1879" s="4">
        <v>33841</v>
      </c>
      <c r="K1879" s="4">
        <v>51518</v>
      </c>
      <c r="L1879" s="4">
        <v>68331</v>
      </c>
      <c r="M1879" s="4">
        <v>155515</v>
      </c>
      <c r="N1879" s="4">
        <v>76062</v>
      </c>
      <c r="O1879" s="4">
        <v>57148</v>
      </c>
      <c r="P1879" s="4">
        <v>14998</v>
      </c>
      <c r="Q1879" s="4">
        <v>0</v>
      </c>
      <c r="R1879" s="4">
        <v>175499</v>
      </c>
      <c r="S1879" s="4">
        <v>125696</v>
      </c>
      <c r="T1879" s="4">
        <v>123840</v>
      </c>
      <c r="U1879" s="4">
        <v>11581</v>
      </c>
      <c r="V1879" s="4">
        <v>4303</v>
      </c>
    </row>
    <row r="1880" spans="1:22" ht="16.5" customHeight="1" x14ac:dyDescent="0.25">
      <c r="A1880" s="3" t="s">
        <v>774</v>
      </c>
      <c r="B1880" s="14" t="s">
        <v>781</v>
      </c>
      <c r="C1880" s="14"/>
      <c r="D1880" s="4">
        <v>10</v>
      </c>
      <c r="E1880" s="4"/>
      <c r="F1880" s="4"/>
      <c r="G1880" s="4"/>
      <c r="H1880" s="4">
        <v>11730</v>
      </c>
      <c r="I1880" s="4">
        <v>23500</v>
      </c>
      <c r="J1880" s="4"/>
      <c r="K1880" s="4">
        <v>1200</v>
      </c>
      <c r="L1880" s="4">
        <v>2004</v>
      </c>
      <c r="M1880" s="4">
        <v>2000</v>
      </c>
      <c r="N1880" s="4"/>
      <c r="O1880" s="4"/>
      <c r="P1880" s="4"/>
      <c r="Q1880" s="4">
        <v>0</v>
      </c>
      <c r="R1880" s="4">
        <v>0</v>
      </c>
      <c r="S1880" s="4"/>
      <c r="T1880" s="4"/>
      <c r="U1880" s="4"/>
      <c r="V1880" s="4"/>
    </row>
    <row r="1881" spans="1:22" ht="16.5" customHeight="1" x14ac:dyDescent="0.25">
      <c r="A1881" s="3" t="s">
        <v>774</v>
      </c>
      <c r="B1881" s="14" t="s">
        <v>782</v>
      </c>
      <c r="C1881" s="1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>
        <v>4150</v>
      </c>
      <c r="O1881" s="4"/>
      <c r="P1881" s="4"/>
      <c r="Q1881" s="4">
        <v>0</v>
      </c>
      <c r="R1881" s="4">
        <v>0</v>
      </c>
      <c r="S1881" s="4"/>
      <c r="T1881" s="4"/>
      <c r="U1881" s="4"/>
      <c r="V1881" s="4"/>
    </row>
    <row r="1882" spans="1:22" ht="16.5" customHeight="1" x14ac:dyDescent="0.25">
      <c r="A1882" s="3" t="s">
        <v>774</v>
      </c>
      <c r="B1882" s="14" t="s">
        <v>1583</v>
      </c>
      <c r="C1882" s="1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>
        <v>480</v>
      </c>
      <c r="T1882" s="4"/>
      <c r="U1882" s="4"/>
      <c r="V1882" s="4"/>
    </row>
    <row r="1883" spans="1:22" ht="16.5" customHeight="1" x14ac:dyDescent="0.25">
      <c r="A1883" s="3" t="s">
        <v>774</v>
      </c>
      <c r="B1883" s="14" t="s">
        <v>783</v>
      </c>
      <c r="C1883" s="14"/>
      <c r="D1883" s="4"/>
      <c r="E1883" s="4"/>
      <c r="F1883" s="4">
        <v>765</v>
      </c>
      <c r="G1883" s="4">
        <v>1586</v>
      </c>
      <c r="H1883" s="4">
        <v>250</v>
      </c>
      <c r="I1883" s="4">
        <v>1500</v>
      </c>
      <c r="J1883" s="4">
        <v>750</v>
      </c>
      <c r="K1883" s="4">
        <v>1433</v>
      </c>
      <c r="L1883" s="4">
        <v>670</v>
      </c>
      <c r="M1883" s="4">
        <v>960</v>
      </c>
      <c r="N1883" s="4">
        <v>3203</v>
      </c>
      <c r="O1883" s="4"/>
      <c r="P1883" s="4"/>
      <c r="Q1883" s="4">
        <v>0</v>
      </c>
      <c r="R1883" s="4">
        <v>0</v>
      </c>
      <c r="S1883" s="4"/>
      <c r="T1883" s="4"/>
      <c r="U1883" s="4"/>
      <c r="V1883" s="4"/>
    </row>
    <row r="1884" spans="1:22" ht="16.5" customHeight="1" x14ac:dyDescent="0.25">
      <c r="A1884" s="3" t="s">
        <v>774</v>
      </c>
      <c r="B1884" s="14" t="s">
        <v>796</v>
      </c>
      <c r="C1884" s="14"/>
      <c r="D1884" s="4"/>
      <c r="E1884" s="4"/>
      <c r="F1884" s="4"/>
      <c r="G1884" s="4"/>
      <c r="H1884" s="4"/>
      <c r="I1884" s="4"/>
      <c r="J1884" s="4"/>
      <c r="K1884" s="4"/>
      <c r="L1884" s="4"/>
      <c r="M1884" s="4">
        <v>180</v>
      </c>
      <c r="N1884" s="4"/>
      <c r="O1884" s="4">
        <v>3500</v>
      </c>
      <c r="P1884" s="4"/>
      <c r="Q1884" s="4">
        <v>0</v>
      </c>
      <c r="R1884" s="4">
        <v>3309</v>
      </c>
      <c r="S1884" s="4">
        <v>3709</v>
      </c>
      <c r="T1884" s="4">
        <v>1000</v>
      </c>
      <c r="U1884" s="4"/>
      <c r="V1884" s="4"/>
    </row>
    <row r="1885" spans="1:22" ht="16.5" customHeight="1" x14ac:dyDescent="0.25">
      <c r="A1885" s="3" t="s">
        <v>774</v>
      </c>
      <c r="B1885" s="14" t="s">
        <v>1820</v>
      </c>
      <c r="C1885" s="14"/>
      <c r="D1885" s="4"/>
      <c r="E1885" s="4"/>
      <c r="F1885" s="4"/>
      <c r="G1885" s="4"/>
      <c r="H1885" s="4"/>
      <c r="I1885" s="4"/>
      <c r="J1885" s="4"/>
      <c r="K1885" s="4"/>
      <c r="L1885" s="4"/>
      <c r="M1885" s="4">
        <v>6642</v>
      </c>
      <c r="N1885" s="4">
        <v>14399</v>
      </c>
      <c r="O1885" s="4">
        <v>4216</v>
      </c>
      <c r="P1885" s="4"/>
      <c r="Q1885" s="4">
        <v>0</v>
      </c>
      <c r="R1885" s="4">
        <v>15874</v>
      </c>
      <c r="S1885" s="4"/>
      <c r="T1885" s="4"/>
      <c r="U1885" s="4"/>
      <c r="V1885" s="4"/>
    </row>
    <row r="1886" spans="1:22" ht="16.5" customHeight="1" x14ac:dyDescent="0.25">
      <c r="A1886" s="3" t="s">
        <v>774</v>
      </c>
      <c r="B1886" s="14" t="s">
        <v>784</v>
      </c>
      <c r="C1886" s="14"/>
      <c r="D1886" s="4">
        <v>346</v>
      </c>
      <c r="E1886" s="4">
        <v>7300</v>
      </c>
      <c r="F1886" s="4">
        <v>10037</v>
      </c>
      <c r="G1886" s="4">
        <v>21687</v>
      </c>
      <c r="H1886" s="4">
        <v>8702</v>
      </c>
      <c r="I1886" s="4">
        <v>95262</v>
      </c>
      <c r="J1886" s="4">
        <v>4000</v>
      </c>
      <c r="K1886" s="4">
        <v>120479</v>
      </c>
      <c r="L1886" s="4">
        <v>136718</v>
      </c>
      <c r="M1886" s="4">
        <v>222547</v>
      </c>
      <c r="N1886" s="4">
        <v>226272</v>
      </c>
      <c r="O1886" s="4">
        <v>140170</v>
      </c>
      <c r="P1886" s="4">
        <v>40321</v>
      </c>
      <c r="Q1886" s="4">
        <v>42900</v>
      </c>
      <c r="R1886" s="4">
        <v>177764</v>
      </c>
      <c r="S1886" s="4">
        <v>99132</v>
      </c>
      <c r="T1886" s="4">
        <v>66585</v>
      </c>
      <c r="U1886" s="4">
        <v>3829</v>
      </c>
      <c r="V1886" s="4">
        <v>4940</v>
      </c>
    </row>
    <row r="1887" spans="1:22" ht="16.5" customHeight="1" x14ac:dyDescent="0.25">
      <c r="A1887" s="3" t="s">
        <v>774</v>
      </c>
      <c r="B1887" s="14" t="s">
        <v>1482</v>
      </c>
      <c r="C1887" s="1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>
        <v>9744</v>
      </c>
      <c r="U1887" s="4"/>
      <c r="V1887" s="4"/>
    </row>
    <row r="1888" spans="1:22" ht="16.5" customHeight="1" x14ac:dyDescent="0.25">
      <c r="A1888" s="3" t="s">
        <v>774</v>
      </c>
      <c r="B1888" s="14" t="s">
        <v>785</v>
      </c>
      <c r="C1888" s="14"/>
      <c r="D1888" s="4">
        <v>1332</v>
      </c>
      <c r="E1888" s="4">
        <v>800</v>
      </c>
      <c r="F1888" s="4">
        <v>300</v>
      </c>
      <c r="G1888" s="4"/>
      <c r="H1888" s="4">
        <v>50</v>
      </c>
      <c r="I1888" s="4">
        <v>1300</v>
      </c>
      <c r="J1888" s="4">
        <v>404</v>
      </c>
      <c r="K1888" s="4">
        <v>5600</v>
      </c>
      <c r="L1888" s="4">
        <v>703</v>
      </c>
      <c r="M1888" s="4">
        <v>70</v>
      </c>
      <c r="N1888" s="4">
        <v>6032</v>
      </c>
      <c r="O1888" s="4">
        <v>700</v>
      </c>
      <c r="P1888" s="4">
        <v>515</v>
      </c>
      <c r="Q1888" s="4">
        <v>0</v>
      </c>
      <c r="R1888" s="4">
        <v>500</v>
      </c>
      <c r="S1888" s="4">
        <v>300</v>
      </c>
      <c r="T1888" s="4">
        <v>300</v>
      </c>
      <c r="U1888" s="4">
        <v>400</v>
      </c>
      <c r="V1888" s="4">
        <v>400</v>
      </c>
    </row>
    <row r="1889" spans="1:22" ht="16.5" customHeight="1" x14ac:dyDescent="0.25">
      <c r="A1889" s="3" t="s">
        <v>774</v>
      </c>
      <c r="B1889" s="13" t="s">
        <v>786</v>
      </c>
      <c r="C1889" s="13"/>
      <c r="D1889" s="4">
        <v>13761</v>
      </c>
      <c r="E1889" s="4"/>
      <c r="F1889" s="4"/>
      <c r="G1889" s="4"/>
      <c r="H1889" s="4"/>
      <c r="I1889" s="4"/>
      <c r="J1889" s="4"/>
      <c r="K1889" s="4"/>
      <c r="L1889" s="4">
        <v>4000</v>
      </c>
      <c r="M1889" s="4"/>
      <c r="N1889" s="4"/>
      <c r="O1889" s="4"/>
      <c r="P1889" s="4">
        <v>15000</v>
      </c>
      <c r="Q1889" s="4">
        <v>15000</v>
      </c>
      <c r="R1889" s="4">
        <v>343</v>
      </c>
      <c r="S1889" s="4"/>
      <c r="T1889" s="4"/>
      <c r="U1889" s="4"/>
      <c r="V1889" s="4"/>
    </row>
    <row r="1890" spans="1:22" ht="16.5" customHeight="1" x14ac:dyDescent="0.25">
      <c r="A1890" s="3" t="s">
        <v>774</v>
      </c>
      <c r="B1890" s="13" t="s">
        <v>10</v>
      </c>
      <c r="C1890" s="13"/>
      <c r="D1890" s="4">
        <v>7832</v>
      </c>
      <c r="E1890" s="4"/>
      <c r="F1890" s="4">
        <v>1720</v>
      </c>
      <c r="G1890" s="4">
        <v>1353</v>
      </c>
      <c r="H1890" s="4">
        <v>4708</v>
      </c>
      <c r="I1890" s="4"/>
      <c r="J1890" s="4">
        <v>70</v>
      </c>
      <c r="K1890" s="4">
        <v>14111</v>
      </c>
      <c r="L1890" s="4">
        <v>146814</v>
      </c>
      <c r="M1890" s="4">
        <v>20520</v>
      </c>
      <c r="N1890" s="4">
        <v>14860</v>
      </c>
      <c r="O1890" s="4">
        <v>47661</v>
      </c>
      <c r="P1890" s="4">
        <f>138+1900+1000</f>
        <v>3038</v>
      </c>
      <c r="Q1890" s="4">
        <v>73440</v>
      </c>
      <c r="R1890" s="4">
        <v>9257</v>
      </c>
      <c r="S1890" s="4">
        <v>150</v>
      </c>
      <c r="T1890" s="4"/>
      <c r="U1890" s="4">
        <v>70</v>
      </c>
      <c r="V1890" s="4">
        <v>1879</v>
      </c>
    </row>
    <row r="1891" spans="1:22" ht="16.5" customHeight="1" x14ac:dyDescent="0.25">
      <c r="A1891" s="3" t="s">
        <v>774</v>
      </c>
      <c r="B1891" s="13" t="s">
        <v>1918</v>
      </c>
      <c r="C1891" s="13"/>
      <c r="D1891" s="4">
        <v>52447</v>
      </c>
      <c r="E1891" s="4">
        <v>34315</v>
      </c>
      <c r="F1891" s="4">
        <v>34024</v>
      </c>
      <c r="G1891" s="4">
        <v>49148</v>
      </c>
      <c r="H1891" s="4">
        <v>102486</v>
      </c>
      <c r="I1891" s="4">
        <v>66800</v>
      </c>
      <c r="J1891" s="4">
        <v>24846</v>
      </c>
      <c r="K1891" s="4">
        <v>74940</v>
      </c>
      <c r="L1891" s="4"/>
      <c r="M1891" s="4">
        <v>184555</v>
      </c>
      <c r="N1891" s="4">
        <v>234661</v>
      </c>
      <c r="O1891" s="4">
        <v>234684</v>
      </c>
      <c r="P1891" s="4">
        <v>172419</v>
      </c>
      <c r="Q1891" s="4">
        <v>249967</v>
      </c>
      <c r="R1891" s="4">
        <v>366369</v>
      </c>
      <c r="S1891" s="4">
        <v>371521</v>
      </c>
      <c r="T1891" s="4">
        <v>209565</v>
      </c>
      <c r="U1891" s="4">
        <v>101703</v>
      </c>
      <c r="V1891" s="4">
        <v>112401</v>
      </c>
    </row>
    <row r="1892" spans="1:22" ht="16.5" customHeight="1" x14ac:dyDescent="0.25">
      <c r="A1892" s="3" t="s">
        <v>774</v>
      </c>
      <c r="B1892" s="13" t="s">
        <v>1218</v>
      </c>
      <c r="C1892" s="13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>
        <v>9000</v>
      </c>
      <c r="S1892" s="4"/>
      <c r="T1892" s="4"/>
      <c r="U1892" s="4"/>
      <c r="V1892" s="4"/>
    </row>
    <row r="1893" spans="1:22" ht="16.5" customHeight="1" x14ac:dyDescent="0.25">
      <c r="A1893" s="3" t="s">
        <v>774</v>
      </c>
      <c r="B1893" s="13" t="s">
        <v>787</v>
      </c>
      <c r="C1893" s="13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>
        <v>12000</v>
      </c>
      <c r="O1893" s="4"/>
      <c r="P1893" s="4"/>
      <c r="Q1893" s="4">
        <v>0</v>
      </c>
      <c r="R1893" s="4">
        <v>0</v>
      </c>
      <c r="S1893" s="4"/>
      <c r="T1893" s="4"/>
      <c r="U1893" s="4"/>
      <c r="V1893" s="4"/>
    </row>
    <row r="1894" spans="1:22" ht="16.5" customHeight="1" x14ac:dyDescent="0.25">
      <c r="A1894" s="3" t="s">
        <v>774</v>
      </c>
      <c r="B1894" s="13" t="s">
        <v>788</v>
      </c>
      <c r="C1894" s="13"/>
      <c r="D1894" s="4">
        <v>150</v>
      </c>
      <c r="E1894" s="4"/>
      <c r="F1894" s="4"/>
      <c r="G1894" s="4"/>
      <c r="H1894" s="4"/>
      <c r="I1894" s="4">
        <v>200</v>
      </c>
      <c r="J1894" s="4"/>
      <c r="K1894" s="4"/>
      <c r="L1894" s="4">
        <v>3</v>
      </c>
      <c r="M1894" s="4"/>
      <c r="N1894" s="4">
        <v>1900</v>
      </c>
      <c r="O1894" s="4">
        <v>360</v>
      </c>
      <c r="P1894" s="4"/>
      <c r="Q1894" s="4">
        <v>0</v>
      </c>
      <c r="R1894" s="4">
        <v>40</v>
      </c>
      <c r="S1894" s="4"/>
      <c r="T1894" s="4"/>
      <c r="U1894" s="4"/>
      <c r="V1894" s="4"/>
    </row>
    <row r="1895" spans="1:22" ht="16.5" customHeight="1" x14ac:dyDescent="0.25">
      <c r="A1895" s="3" t="s">
        <v>774</v>
      </c>
      <c r="B1895" s="13" t="s">
        <v>789</v>
      </c>
      <c r="C1895" s="13"/>
      <c r="D1895" s="4"/>
      <c r="E1895" s="4"/>
      <c r="F1895" s="4"/>
      <c r="G1895" s="4">
        <v>300</v>
      </c>
      <c r="H1895" s="4">
        <v>90</v>
      </c>
      <c r="I1895" s="4"/>
      <c r="J1895" s="4">
        <v>100</v>
      </c>
      <c r="K1895" s="4"/>
      <c r="L1895" s="4">
        <v>3</v>
      </c>
      <c r="M1895" s="4"/>
      <c r="N1895" s="4">
        <v>189</v>
      </c>
      <c r="O1895" s="4">
        <v>349</v>
      </c>
      <c r="P1895" s="4">
        <v>164</v>
      </c>
      <c r="Q1895" s="4">
        <v>0</v>
      </c>
      <c r="R1895" s="4">
        <v>0</v>
      </c>
      <c r="S1895" s="4"/>
      <c r="T1895" s="4"/>
      <c r="U1895" s="4">
        <v>272</v>
      </c>
      <c r="V1895" s="4">
        <v>150</v>
      </c>
    </row>
    <row r="1896" spans="1:22" ht="16.5" customHeight="1" x14ac:dyDescent="0.25">
      <c r="A1896" s="3" t="s">
        <v>774</v>
      </c>
      <c r="B1896" s="14" t="s">
        <v>1985</v>
      </c>
      <c r="C1896" s="14" t="s">
        <v>1986</v>
      </c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>
        <v>80643</v>
      </c>
      <c r="T1896" s="4">
        <v>14071</v>
      </c>
      <c r="U1896" s="4"/>
      <c r="V1896" s="4"/>
    </row>
    <row r="1897" spans="1:22" ht="16.5" customHeight="1" x14ac:dyDescent="0.25">
      <c r="A1897" s="3" t="s">
        <v>774</v>
      </c>
      <c r="B1897" s="13" t="s">
        <v>1483</v>
      </c>
      <c r="C1897" s="13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>
        <v>405</v>
      </c>
      <c r="U1897" s="4"/>
      <c r="V1897" s="4"/>
    </row>
    <row r="1898" spans="1:22" ht="16.5" customHeight="1" x14ac:dyDescent="0.25">
      <c r="A1898" s="3" t="s">
        <v>774</v>
      </c>
      <c r="B1898" s="13" t="s">
        <v>790</v>
      </c>
      <c r="C1898" s="13"/>
      <c r="D1898" s="4">
        <v>1796</v>
      </c>
      <c r="E1898" s="4"/>
      <c r="F1898" s="4"/>
      <c r="G1898" s="4">
        <v>1778</v>
      </c>
      <c r="H1898" s="4">
        <v>1542</v>
      </c>
      <c r="I1898" s="4"/>
      <c r="J1898" s="4">
        <v>1277</v>
      </c>
      <c r="K1898" s="4"/>
      <c r="L1898" s="4">
        <v>4</v>
      </c>
      <c r="M1898" s="4"/>
      <c r="N1898" s="4">
        <v>7100</v>
      </c>
      <c r="O1898" s="4"/>
      <c r="P1898" s="4">
        <v>515</v>
      </c>
      <c r="Q1898" s="4">
        <v>0</v>
      </c>
      <c r="R1898" s="4">
        <v>0</v>
      </c>
      <c r="S1898" s="4"/>
      <c r="T1898" s="4"/>
      <c r="U1898" s="4"/>
      <c r="V1898" s="4"/>
    </row>
    <row r="1899" spans="1:22" ht="16.5" customHeight="1" x14ac:dyDescent="0.25">
      <c r="A1899" s="3" t="s">
        <v>774</v>
      </c>
      <c r="B1899" s="13" t="s">
        <v>791</v>
      </c>
      <c r="C1899" s="13"/>
      <c r="D1899" s="4"/>
      <c r="E1899" s="4"/>
      <c r="F1899" s="4"/>
      <c r="G1899" s="4">
        <v>50</v>
      </c>
      <c r="H1899" s="4">
        <v>324</v>
      </c>
      <c r="I1899" s="4"/>
      <c r="J1899" s="4">
        <v>15</v>
      </c>
      <c r="K1899" s="4"/>
      <c r="L1899" s="4"/>
      <c r="M1899" s="4">
        <v>120</v>
      </c>
      <c r="N1899" s="4"/>
      <c r="O1899" s="4">
        <v>137</v>
      </c>
      <c r="P1899" s="4"/>
      <c r="Q1899" s="4">
        <v>0</v>
      </c>
      <c r="R1899" s="4">
        <v>0</v>
      </c>
      <c r="S1899" s="4"/>
      <c r="T1899" s="4"/>
      <c r="U1899" s="4"/>
      <c r="V1899" s="4"/>
    </row>
    <row r="1900" spans="1:22" ht="16.5" customHeight="1" x14ac:dyDescent="0.25">
      <c r="A1900" s="3" t="s">
        <v>774</v>
      </c>
      <c r="B1900" s="13" t="s">
        <v>1484</v>
      </c>
      <c r="C1900" s="13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>
        <v>44</v>
      </c>
      <c r="U1900" s="4"/>
      <c r="V1900" s="4">
        <v>35</v>
      </c>
    </row>
    <row r="1901" spans="1:22" ht="16.5" customHeight="1" x14ac:dyDescent="0.25">
      <c r="A1901" s="3" t="s">
        <v>774</v>
      </c>
      <c r="B1901" s="13" t="s">
        <v>792</v>
      </c>
      <c r="C1901" s="13"/>
      <c r="D1901" s="4">
        <v>45030</v>
      </c>
      <c r="E1901" s="4">
        <v>9650</v>
      </c>
      <c r="F1901" s="4">
        <v>4500</v>
      </c>
      <c r="G1901" s="4">
        <v>9650</v>
      </c>
      <c r="H1901" s="4">
        <v>8800</v>
      </c>
      <c r="I1901" s="4">
        <v>7500</v>
      </c>
      <c r="J1901" s="4">
        <v>6200</v>
      </c>
      <c r="K1901" s="4"/>
      <c r="L1901" s="4">
        <v>2000</v>
      </c>
      <c r="M1901" s="4">
        <v>8000</v>
      </c>
      <c r="N1901" s="4">
        <v>26650</v>
      </c>
      <c r="O1901" s="4">
        <v>10482</v>
      </c>
      <c r="P1901" s="4">
        <v>5400</v>
      </c>
      <c r="Q1901" s="4">
        <v>9300</v>
      </c>
      <c r="R1901" s="4">
        <v>26804</v>
      </c>
      <c r="S1901" s="4">
        <v>20354</v>
      </c>
      <c r="T1901" s="4">
        <v>33877</v>
      </c>
      <c r="U1901" s="4">
        <v>13111</v>
      </c>
      <c r="V1901" s="4">
        <v>25076</v>
      </c>
    </row>
    <row r="1902" spans="1:22" ht="16.5" customHeight="1" x14ac:dyDescent="0.25">
      <c r="A1902" s="3" t="s">
        <v>774</v>
      </c>
      <c r="B1902" s="13" t="s">
        <v>1485</v>
      </c>
      <c r="C1902" s="13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>
        <v>78</v>
      </c>
      <c r="U1902" s="4"/>
      <c r="V1902" s="4">
        <v>26</v>
      </c>
    </row>
    <row r="1903" spans="1:22" ht="16.5" customHeight="1" x14ac:dyDescent="0.25">
      <c r="A1903" s="3" t="s">
        <v>774</v>
      </c>
      <c r="B1903" s="14" t="s">
        <v>1486</v>
      </c>
      <c r="C1903" s="14" t="s">
        <v>1987</v>
      </c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>
        <v>52103</v>
      </c>
      <c r="T1903" s="4">
        <v>25012</v>
      </c>
      <c r="U1903" s="4"/>
      <c r="V1903" s="4"/>
    </row>
    <row r="1904" spans="1:22" ht="16.5" customHeight="1" x14ac:dyDescent="0.25">
      <c r="A1904" s="3" t="s">
        <v>774</v>
      </c>
      <c r="B1904" s="13" t="s">
        <v>797</v>
      </c>
      <c r="C1904" s="13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>
        <v>61</v>
      </c>
      <c r="P1904" s="4"/>
      <c r="Q1904" s="4">
        <v>0</v>
      </c>
      <c r="R1904" s="4">
        <v>0</v>
      </c>
      <c r="S1904" s="4"/>
      <c r="T1904" s="4"/>
      <c r="U1904" s="4"/>
      <c r="V1904" s="4"/>
    </row>
    <row r="1905" spans="1:23" ht="16.5" customHeight="1" x14ac:dyDescent="0.25">
      <c r="A1905" s="3" t="s">
        <v>774</v>
      </c>
      <c r="B1905" s="14" t="s">
        <v>1487</v>
      </c>
      <c r="C1905" s="14" t="s">
        <v>1988</v>
      </c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>
        <v>9593</v>
      </c>
      <c r="T1905" s="4">
        <v>10328</v>
      </c>
      <c r="U1905" s="4"/>
      <c r="V1905" s="4"/>
    </row>
    <row r="1906" spans="1:23" ht="16.5" customHeight="1" x14ac:dyDescent="0.25">
      <c r="A1906" s="3" t="s">
        <v>774</v>
      </c>
      <c r="B1906" s="13" t="s">
        <v>793</v>
      </c>
      <c r="C1906" s="13"/>
      <c r="D1906" s="4"/>
      <c r="E1906" s="4">
        <v>3000</v>
      </c>
      <c r="F1906" s="4">
        <v>3000</v>
      </c>
      <c r="G1906" s="4">
        <v>2000</v>
      </c>
      <c r="H1906" s="4">
        <v>3000</v>
      </c>
      <c r="I1906" s="4">
        <v>3000</v>
      </c>
      <c r="J1906" s="4"/>
      <c r="K1906" s="4"/>
      <c r="L1906" s="4"/>
      <c r="M1906" s="4"/>
      <c r="N1906" s="4"/>
      <c r="O1906" s="4"/>
      <c r="P1906" s="4"/>
      <c r="Q1906" s="4">
        <v>0</v>
      </c>
      <c r="R1906" s="4">
        <v>0</v>
      </c>
      <c r="S1906" s="4"/>
      <c r="T1906" s="4"/>
      <c r="U1906" s="4"/>
      <c r="V1906" s="4">
        <v>40</v>
      </c>
    </row>
    <row r="1907" spans="1:23" ht="16.5" customHeight="1" x14ac:dyDescent="0.25">
      <c r="A1907" s="3" t="s">
        <v>774</v>
      </c>
      <c r="B1907" s="13" t="s">
        <v>1220</v>
      </c>
      <c r="C1907" s="13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>
        <v>1620</v>
      </c>
      <c r="S1907" s="4">
        <v>3150</v>
      </c>
      <c r="T1907" s="4">
        <v>1200</v>
      </c>
      <c r="U1907" s="4">
        <v>29946</v>
      </c>
      <c r="V1907" s="4"/>
    </row>
    <row r="1908" spans="1:23" ht="16.5" customHeight="1" x14ac:dyDescent="0.25">
      <c r="A1908" s="3" t="s">
        <v>774</v>
      </c>
      <c r="B1908" s="13" t="s">
        <v>794</v>
      </c>
      <c r="C1908" s="13"/>
      <c r="D1908" s="4">
        <v>6550</v>
      </c>
      <c r="E1908" s="4">
        <v>7600</v>
      </c>
      <c r="F1908" s="4">
        <v>12692</v>
      </c>
      <c r="G1908" s="4">
        <v>8300</v>
      </c>
      <c r="H1908" s="4">
        <v>10690</v>
      </c>
      <c r="I1908" s="4">
        <v>18002</v>
      </c>
      <c r="J1908" s="4">
        <v>9433</v>
      </c>
      <c r="K1908" s="4">
        <v>10500</v>
      </c>
      <c r="L1908" s="4">
        <v>4903</v>
      </c>
      <c r="M1908" s="4">
        <v>23497</v>
      </c>
      <c r="N1908" s="4">
        <v>30689</v>
      </c>
      <c r="O1908" s="4">
        <v>23672</v>
      </c>
      <c r="P1908" s="4">
        <v>28823</v>
      </c>
      <c r="Q1908" s="4">
        <v>22260</v>
      </c>
      <c r="R1908" s="4">
        <v>38449</v>
      </c>
      <c r="S1908" s="4">
        <v>47039</v>
      </c>
      <c r="T1908" s="4">
        <v>34690</v>
      </c>
      <c r="U1908" s="4"/>
      <c r="V1908" s="4">
        <v>26724</v>
      </c>
    </row>
    <row r="1909" spans="1:23" ht="16.5" customHeight="1" x14ac:dyDescent="0.25">
      <c r="A1909" s="17" t="s">
        <v>981</v>
      </c>
      <c r="B1909" s="17" t="s">
        <v>981</v>
      </c>
      <c r="C1909" s="17"/>
      <c r="D1909" s="19">
        <f t="shared" ref="D1909:V1909" si="48">SUM(D1868:D1908)</f>
        <v>182549</v>
      </c>
      <c r="E1909" s="19">
        <f t="shared" si="48"/>
        <v>130680</v>
      </c>
      <c r="F1909" s="19">
        <f t="shared" si="48"/>
        <v>99127</v>
      </c>
      <c r="G1909" s="19">
        <f t="shared" si="48"/>
        <v>224615</v>
      </c>
      <c r="H1909" s="19">
        <f t="shared" si="48"/>
        <v>386201</v>
      </c>
      <c r="I1909" s="19">
        <f t="shared" si="48"/>
        <v>420670</v>
      </c>
      <c r="J1909" s="19">
        <f t="shared" si="48"/>
        <v>185823</v>
      </c>
      <c r="K1909" s="19">
        <f t="shared" si="48"/>
        <v>418263</v>
      </c>
      <c r="L1909" s="19">
        <f t="shared" si="48"/>
        <v>487459</v>
      </c>
      <c r="M1909" s="19">
        <f t="shared" si="48"/>
        <v>837477</v>
      </c>
      <c r="N1909" s="19">
        <f t="shared" si="48"/>
        <v>1000030</v>
      </c>
      <c r="O1909" s="19">
        <f t="shared" si="48"/>
        <v>819346</v>
      </c>
      <c r="P1909" s="19">
        <f t="shared" si="48"/>
        <v>340582</v>
      </c>
      <c r="Q1909" s="19">
        <f t="shared" si="48"/>
        <v>442290</v>
      </c>
      <c r="R1909" s="19">
        <f t="shared" si="48"/>
        <v>1004388</v>
      </c>
      <c r="S1909" s="19">
        <f t="shared" si="48"/>
        <v>951577</v>
      </c>
      <c r="T1909" s="19">
        <f t="shared" si="48"/>
        <v>560891</v>
      </c>
      <c r="U1909" s="19">
        <f t="shared" si="48"/>
        <v>173445</v>
      </c>
      <c r="V1909" s="19">
        <f t="shared" si="48"/>
        <v>194786</v>
      </c>
      <c r="W1909" s="15" t="s">
        <v>939</v>
      </c>
    </row>
    <row r="1910" spans="1:23" ht="16.5" customHeight="1" x14ac:dyDescent="0.25">
      <c r="A1910" s="3" t="s">
        <v>798</v>
      </c>
      <c r="B1910" s="13" t="s">
        <v>800</v>
      </c>
      <c r="C1910" s="13"/>
      <c r="D1910" s="4">
        <v>50</v>
      </c>
      <c r="E1910" s="4">
        <v>50</v>
      </c>
      <c r="F1910" s="4">
        <v>50</v>
      </c>
      <c r="G1910" s="4"/>
      <c r="H1910" s="4">
        <v>300</v>
      </c>
      <c r="I1910" s="4"/>
      <c r="J1910" s="4"/>
      <c r="K1910" s="4"/>
      <c r="L1910" s="4">
        <v>400</v>
      </c>
      <c r="M1910" s="4">
        <v>200</v>
      </c>
      <c r="N1910" s="4"/>
      <c r="O1910" s="4"/>
      <c r="P1910" s="4"/>
      <c r="Q1910" s="4">
        <v>0</v>
      </c>
      <c r="R1910" s="4"/>
      <c r="S1910" s="4">
        <v>400</v>
      </c>
      <c r="T1910" s="4"/>
      <c r="U1910" s="4">
        <v>7300</v>
      </c>
      <c r="V1910" s="4">
        <v>600</v>
      </c>
    </row>
    <row r="1911" spans="1:23" ht="16.5" customHeight="1" x14ac:dyDescent="0.25">
      <c r="A1911" s="3" t="s">
        <v>798</v>
      </c>
      <c r="B1911" s="13" t="s">
        <v>799</v>
      </c>
      <c r="C1911" s="13"/>
      <c r="D1911" s="4"/>
      <c r="E1911" s="4"/>
      <c r="F1911" s="4">
        <v>8600</v>
      </c>
      <c r="G1911" s="4"/>
      <c r="H1911" s="4">
        <v>10000</v>
      </c>
      <c r="I1911" s="4"/>
      <c r="J1911" s="4"/>
      <c r="K1911" s="4">
        <v>1000</v>
      </c>
      <c r="L1911" s="4">
        <v>5000</v>
      </c>
      <c r="M1911" s="4"/>
      <c r="N1911" s="4">
        <v>15900</v>
      </c>
      <c r="O1911" s="4"/>
      <c r="P1911" s="4">
        <v>10000</v>
      </c>
      <c r="Q1911" s="4">
        <v>0</v>
      </c>
      <c r="R1911" s="4"/>
      <c r="S1911" s="4"/>
      <c r="T1911" s="4">
        <v>6200</v>
      </c>
      <c r="U1911" s="4"/>
      <c r="V1911" s="4"/>
    </row>
    <row r="1912" spans="1:23" ht="16.5" customHeight="1" x14ac:dyDescent="0.25">
      <c r="A1912" s="3" t="s">
        <v>798</v>
      </c>
      <c r="B1912" s="13" t="s">
        <v>1610</v>
      </c>
      <c r="C1912" s="13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>
        <v>50</v>
      </c>
      <c r="V1912" s="4">
        <v>100</v>
      </c>
    </row>
    <row r="1913" spans="1:23" ht="16.5" customHeight="1" x14ac:dyDescent="0.25">
      <c r="A1913" s="3" t="s">
        <v>798</v>
      </c>
      <c r="B1913" s="13" t="s">
        <v>802</v>
      </c>
      <c r="C1913" s="13"/>
      <c r="D1913" s="4"/>
      <c r="E1913" s="4"/>
      <c r="F1913" s="4"/>
      <c r="G1913" s="4"/>
      <c r="H1913" s="4"/>
      <c r="I1913" s="4"/>
      <c r="J1913" s="4"/>
      <c r="K1913" s="4">
        <v>24000</v>
      </c>
      <c r="L1913" s="4">
        <v>10000</v>
      </c>
      <c r="M1913" s="4"/>
      <c r="N1913" s="4"/>
      <c r="O1913" s="4"/>
      <c r="P1913" s="4"/>
      <c r="Q1913" s="4">
        <v>0</v>
      </c>
      <c r="R1913" s="4"/>
      <c r="S1913" s="4"/>
      <c r="T1913" s="4"/>
      <c r="U1913" s="4"/>
      <c r="V1913" s="4"/>
    </row>
    <row r="1914" spans="1:23" ht="16.5" customHeight="1" x14ac:dyDescent="0.25">
      <c r="A1914" s="3" t="s">
        <v>798</v>
      </c>
      <c r="B1914" s="13" t="s">
        <v>801</v>
      </c>
      <c r="C1914" s="13"/>
      <c r="D1914" s="4">
        <v>200</v>
      </c>
      <c r="E1914" s="4">
        <v>100</v>
      </c>
      <c r="F1914" s="4">
        <v>900</v>
      </c>
      <c r="G1914" s="4"/>
      <c r="H1914" s="4">
        <v>2000</v>
      </c>
      <c r="I1914" s="4">
        <v>250</v>
      </c>
      <c r="J1914" s="4">
        <v>450</v>
      </c>
      <c r="K1914" s="4"/>
      <c r="L1914" s="4">
        <v>2800</v>
      </c>
      <c r="M1914" s="4">
        <v>19450</v>
      </c>
      <c r="N1914" s="4">
        <v>9200</v>
      </c>
      <c r="O1914" s="4"/>
      <c r="P1914" s="4">
        <v>1600</v>
      </c>
      <c r="Q1914" s="4">
        <v>0</v>
      </c>
      <c r="R1914" s="4">
        <v>470</v>
      </c>
      <c r="S1914" s="4">
        <v>300</v>
      </c>
      <c r="T1914" s="4">
        <v>3020</v>
      </c>
      <c r="U1914" s="4">
        <v>920</v>
      </c>
      <c r="V1914" s="4">
        <v>1500</v>
      </c>
    </row>
    <row r="1915" spans="1:23" ht="16.5" customHeight="1" x14ac:dyDescent="0.25">
      <c r="A1915" s="3" t="s">
        <v>798</v>
      </c>
      <c r="B1915" s="13" t="s">
        <v>1221</v>
      </c>
      <c r="C1915" s="13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>
        <v>50</v>
      </c>
      <c r="S1915" s="4"/>
      <c r="T1915" s="4"/>
      <c r="U1915" s="4"/>
      <c r="V1915" s="4"/>
    </row>
    <row r="1916" spans="1:23" ht="16.5" customHeight="1" x14ac:dyDescent="0.25">
      <c r="A1916" s="3" t="s">
        <v>798</v>
      </c>
      <c r="B1916" s="13" t="s">
        <v>1899</v>
      </c>
      <c r="C1916" s="13"/>
      <c r="D1916" s="4">
        <v>50</v>
      </c>
      <c r="E1916" s="4"/>
      <c r="F1916" s="4"/>
      <c r="G1916" s="4"/>
      <c r="H1916" s="4"/>
      <c r="I1916" s="4"/>
      <c r="J1916" s="4"/>
      <c r="K1916" s="4"/>
      <c r="L1916" s="4">
        <v>100</v>
      </c>
      <c r="M1916" s="4">
        <v>7400</v>
      </c>
      <c r="N1916" s="4">
        <v>650</v>
      </c>
      <c r="O1916" s="4"/>
      <c r="P1916" s="4">
        <v>700</v>
      </c>
      <c r="Q1916" s="4">
        <v>0</v>
      </c>
      <c r="R1916" s="4"/>
      <c r="S1916" s="4"/>
      <c r="T1916" s="4">
        <v>450</v>
      </c>
      <c r="U1916" s="4">
        <v>800</v>
      </c>
      <c r="V1916" s="4">
        <v>800</v>
      </c>
    </row>
    <row r="1917" spans="1:23" ht="16.5" customHeight="1" x14ac:dyDescent="0.25">
      <c r="A1917" s="3" t="s">
        <v>798</v>
      </c>
      <c r="B1917" s="13" t="s">
        <v>803</v>
      </c>
      <c r="C1917" s="13"/>
      <c r="D1917" s="4">
        <v>50</v>
      </c>
      <c r="E1917" s="4">
        <v>50</v>
      </c>
      <c r="F1917" s="4">
        <v>320</v>
      </c>
      <c r="G1917" s="4"/>
      <c r="H1917" s="4">
        <v>500</v>
      </c>
      <c r="I1917" s="4">
        <v>50</v>
      </c>
      <c r="J1917" s="4">
        <v>100</v>
      </c>
      <c r="K1917" s="4"/>
      <c r="L1917" s="4">
        <v>100</v>
      </c>
      <c r="M1917" s="4">
        <v>11200</v>
      </c>
      <c r="N1917" s="4">
        <v>2050</v>
      </c>
      <c r="O1917" s="4"/>
      <c r="P1917" s="4">
        <v>200</v>
      </c>
      <c r="Q1917" s="4">
        <v>0</v>
      </c>
      <c r="R1917" s="4">
        <v>580</v>
      </c>
      <c r="S1917" s="4">
        <v>300</v>
      </c>
      <c r="T1917" s="4">
        <v>870</v>
      </c>
      <c r="U1917" s="4">
        <v>5470</v>
      </c>
      <c r="V1917" s="4">
        <v>1450</v>
      </c>
    </row>
    <row r="1918" spans="1:23" ht="16.5" customHeight="1" x14ac:dyDescent="0.25">
      <c r="A1918" s="3" t="s">
        <v>798</v>
      </c>
      <c r="B1918" s="13" t="s">
        <v>804</v>
      </c>
      <c r="C1918" s="13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>
        <v>10000</v>
      </c>
      <c r="O1918" s="4"/>
      <c r="P1918" s="4">
        <v>2000</v>
      </c>
      <c r="Q1918" s="4">
        <v>0</v>
      </c>
      <c r="R1918" s="4"/>
      <c r="S1918" s="4"/>
      <c r="T1918" s="4">
        <v>12000</v>
      </c>
      <c r="U1918" s="4">
        <v>6000</v>
      </c>
      <c r="V1918" s="4">
        <v>4850</v>
      </c>
    </row>
    <row r="1919" spans="1:23" ht="16.5" customHeight="1" x14ac:dyDescent="0.25">
      <c r="A1919" s="3" t="s">
        <v>798</v>
      </c>
      <c r="B1919" s="13" t="s">
        <v>805</v>
      </c>
      <c r="C1919" s="13"/>
      <c r="D1919" s="4"/>
      <c r="E1919" s="4"/>
      <c r="F1919" s="4"/>
      <c r="G1919" s="4"/>
      <c r="H1919" s="4">
        <v>300</v>
      </c>
      <c r="I1919" s="4"/>
      <c r="J1919" s="4"/>
      <c r="K1919" s="4"/>
      <c r="L1919" s="4"/>
      <c r="M1919" s="4"/>
      <c r="N1919" s="4">
        <v>1150</v>
      </c>
      <c r="O1919" s="4"/>
      <c r="P1919" s="4"/>
      <c r="Q1919" s="4">
        <v>0</v>
      </c>
      <c r="R1919" s="4"/>
      <c r="S1919" s="4">
        <v>400</v>
      </c>
      <c r="T1919" s="4">
        <v>300</v>
      </c>
      <c r="U1919" s="4">
        <v>7400</v>
      </c>
      <c r="V1919" s="4">
        <v>200</v>
      </c>
    </row>
    <row r="1920" spans="1:23" ht="16.5" customHeight="1" x14ac:dyDescent="0.25">
      <c r="A1920" s="3" t="s">
        <v>798</v>
      </c>
      <c r="B1920" s="13" t="s">
        <v>806</v>
      </c>
      <c r="C1920" s="13"/>
      <c r="D1920" s="4"/>
      <c r="E1920" s="4"/>
      <c r="F1920" s="4"/>
      <c r="G1920" s="4"/>
      <c r="H1920" s="4"/>
      <c r="I1920" s="4"/>
      <c r="J1920" s="4"/>
      <c r="K1920" s="4"/>
      <c r="L1920" s="4"/>
      <c r="M1920" s="4">
        <v>1500</v>
      </c>
      <c r="N1920" s="4"/>
      <c r="O1920" s="4"/>
      <c r="P1920" s="4"/>
      <c r="Q1920" s="4">
        <v>0</v>
      </c>
      <c r="R1920" s="4"/>
      <c r="S1920" s="4"/>
      <c r="T1920" s="4"/>
      <c r="U1920" s="4">
        <v>7800</v>
      </c>
      <c r="V1920" s="4">
        <v>1700</v>
      </c>
    </row>
    <row r="1921" spans="1:23" ht="16.5" customHeight="1" x14ac:dyDescent="0.25">
      <c r="A1921" s="17" t="s">
        <v>982</v>
      </c>
      <c r="B1921" s="17" t="s">
        <v>982</v>
      </c>
      <c r="C1921" s="17"/>
      <c r="D1921" s="19">
        <f t="shared" ref="D1921:V1921" ca="1" si="49">SUM(D1910:D2420)</f>
        <v>350</v>
      </c>
      <c r="E1921" s="19">
        <f t="shared" ca="1" si="49"/>
        <v>200</v>
      </c>
      <c r="F1921" s="19">
        <f t="shared" ca="1" si="49"/>
        <v>9870</v>
      </c>
      <c r="G1921" s="19">
        <f t="shared" ca="1" si="49"/>
        <v>0</v>
      </c>
      <c r="H1921" s="19">
        <f t="shared" ca="1" si="49"/>
        <v>13100</v>
      </c>
      <c r="I1921" s="19">
        <f t="shared" ca="1" si="49"/>
        <v>300</v>
      </c>
      <c r="J1921" s="19">
        <f t="shared" ca="1" si="49"/>
        <v>550</v>
      </c>
      <c r="K1921" s="19">
        <f t="shared" ca="1" si="49"/>
        <v>25000</v>
      </c>
      <c r="L1921" s="19">
        <f t="shared" ca="1" si="49"/>
        <v>18400</v>
      </c>
      <c r="M1921" s="19">
        <f t="shared" ca="1" si="49"/>
        <v>39750</v>
      </c>
      <c r="N1921" s="19">
        <f t="shared" ca="1" si="49"/>
        <v>38950</v>
      </c>
      <c r="O1921" s="19">
        <f t="shared" ca="1" si="49"/>
        <v>0</v>
      </c>
      <c r="P1921" s="19">
        <f t="shared" ca="1" si="49"/>
        <v>14500</v>
      </c>
      <c r="Q1921" s="19">
        <f t="shared" ca="1" si="49"/>
        <v>0</v>
      </c>
      <c r="R1921" s="19">
        <f t="shared" ca="1" si="49"/>
        <v>1100</v>
      </c>
      <c r="S1921" s="19">
        <f t="shared" ca="1" si="49"/>
        <v>1400</v>
      </c>
      <c r="T1921" s="19">
        <f t="shared" ca="1" si="49"/>
        <v>48840</v>
      </c>
      <c r="U1921" s="19">
        <f t="shared" ca="1" si="49"/>
        <v>29740</v>
      </c>
      <c r="V1921" s="19">
        <f t="shared" ca="1" si="49"/>
        <v>29740</v>
      </c>
      <c r="W1921" s="15" t="s">
        <v>939</v>
      </c>
    </row>
    <row r="1922" spans="1:23" ht="16.5" customHeight="1" x14ac:dyDescent="0.25">
      <c r="A1922" s="12" t="s">
        <v>1659</v>
      </c>
      <c r="B1922" s="12" t="s">
        <v>1657</v>
      </c>
      <c r="C1922" s="12"/>
      <c r="D1922" s="33"/>
      <c r="E1922" s="33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>
        <v>10</v>
      </c>
      <c r="V1922" s="33">
        <v>10</v>
      </c>
      <c r="W1922" s="15"/>
    </row>
    <row r="1923" spans="1:23" ht="16.5" customHeight="1" x14ac:dyDescent="0.25">
      <c r="A1923" s="17" t="s">
        <v>1658</v>
      </c>
      <c r="B1923" s="17" t="s">
        <v>1658</v>
      </c>
      <c r="C1923" s="17"/>
      <c r="D1923" s="19">
        <f t="shared" ref="D1923:V1923" si="50">SUM(D1922)</f>
        <v>0</v>
      </c>
      <c r="E1923" s="19">
        <f t="shared" si="50"/>
        <v>0</v>
      </c>
      <c r="F1923" s="19">
        <f t="shared" si="50"/>
        <v>0</v>
      </c>
      <c r="G1923" s="19">
        <f t="shared" si="50"/>
        <v>0</v>
      </c>
      <c r="H1923" s="19">
        <f t="shared" si="50"/>
        <v>0</v>
      </c>
      <c r="I1923" s="19">
        <f t="shared" si="50"/>
        <v>0</v>
      </c>
      <c r="J1923" s="19">
        <f t="shared" si="50"/>
        <v>0</v>
      </c>
      <c r="K1923" s="19">
        <f t="shared" si="50"/>
        <v>0</v>
      </c>
      <c r="L1923" s="19">
        <f t="shared" si="50"/>
        <v>0</v>
      </c>
      <c r="M1923" s="19">
        <f t="shared" si="50"/>
        <v>0</v>
      </c>
      <c r="N1923" s="19">
        <f t="shared" si="50"/>
        <v>0</v>
      </c>
      <c r="O1923" s="19">
        <f t="shared" si="50"/>
        <v>0</v>
      </c>
      <c r="P1923" s="19">
        <f t="shared" si="50"/>
        <v>0</v>
      </c>
      <c r="Q1923" s="19">
        <f t="shared" si="50"/>
        <v>0</v>
      </c>
      <c r="R1923" s="19">
        <f t="shared" si="50"/>
        <v>0</v>
      </c>
      <c r="S1923" s="19">
        <f t="shared" si="50"/>
        <v>0</v>
      </c>
      <c r="T1923" s="19">
        <f t="shared" si="50"/>
        <v>0</v>
      </c>
      <c r="U1923" s="19">
        <f t="shared" si="50"/>
        <v>10</v>
      </c>
      <c r="V1923" s="19">
        <f t="shared" si="50"/>
        <v>10</v>
      </c>
      <c r="W1923" s="15" t="s">
        <v>939</v>
      </c>
    </row>
    <row r="1924" spans="1:23" ht="16.5" customHeight="1" x14ac:dyDescent="0.25">
      <c r="A1924" s="12" t="s">
        <v>1660</v>
      </c>
      <c r="B1924" s="12" t="s">
        <v>1661</v>
      </c>
      <c r="C1924" s="12"/>
      <c r="D1924" s="33"/>
      <c r="E1924" s="33"/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  <c r="R1924" s="33"/>
      <c r="S1924" s="33"/>
      <c r="T1924" s="33"/>
      <c r="U1924" s="33">
        <v>89</v>
      </c>
      <c r="V1924" s="33"/>
      <c r="W1924" s="15"/>
    </row>
    <row r="1925" spans="1:23" ht="16.5" customHeight="1" x14ac:dyDescent="0.25">
      <c r="A1925" s="17" t="s">
        <v>1662</v>
      </c>
      <c r="B1925" s="17" t="s">
        <v>1662</v>
      </c>
      <c r="C1925" s="17"/>
      <c r="D1925" s="19">
        <f t="shared" ref="D1925:U1925" si="51">SUM(D1924)</f>
        <v>0</v>
      </c>
      <c r="E1925" s="19">
        <f t="shared" si="51"/>
        <v>0</v>
      </c>
      <c r="F1925" s="19">
        <f t="shared" si="51"/>
        <v>0</v>
      </c>
      <c r="G1925" s="19">
        <f t="shared" si="51"/>
        <v>0</v>
      </c>
      <c r="H1925" s="19">
        <f t="shared" si="51"/>
        <v>0</v>
      </c>
      <c r="I1925" s="19">
        <f t="shared" si="51"/>
        <v>0</v>
      </c>
      <c r="J1925" s="19">
        <f t="shared" si="51"/>
        <v>0</v>
      </c>
      <c r="K1925" s="19">
        <f t="shared" si="51"/>
        <v>0</v>
      </c>
      <c r="L1925" s="19">
        <f t="shared" si="51"/>
        <v>0</v>
      </c>
      <c r="M1925" s="19">
        <f t="shared" si="51"/>
        <v>0</v>
      </c>
      <c r="N1925" s="19">
        <f t="shared" si="51"/>
        <v>0</v>
      </c>
      <c r="O1925" s="19">
        <f t="shared" si="51"/>
        <v>0</v>
      </c>
      <c r="P1925" s="19">
        <f t="shared" si="51"/>
        <v>0</v>
      </c>
      <c r="Q1925" s="19">
        <f t="shared" si="51"/>
        <v>0</v>
      </c>
      <c r="R1925" s="19">
        <f t="shared" si="51"/>
        <v>0</v>
      </c>
      <c r="S1925" s="19">
        <f t="shared" si="51"/>
        <v>0</v>
      </c>
      <c r="T1925" s="19">
        <f t="shared" si="51"/>
        <v>0</v>
      </c>
      <c r="U1925" s="19">
        <f t="shared" si="51"/>
        <v>89</v>
      </c>
      <c r="V1925" s="19"/>
      <c r="W1925" s="15" t="s">
        <v>939</v>
      </c>
    </row>
    <row r="1926" spans="1:23" ht="16.5" customHeight="1" x14ac:dyDescent="0.25">
      <c r="A1926" s="3" t="s">
        <v>809</v>
      </c>
      <c r="B1926" s="13" t="s">
        <v>717</v>
      </c>
      <c r="C1926" s="13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>
        <v>89</v>
      </c>
      <c r="W1926" s="15"/>
    </row>
    <row r="1927" spans="1:23" ht="16.5" customHeight="1" x14ac:dyDescent="0.25">
      <c r="A1927" s="3" t="s">
        <v>809</v>
      </c>
      <c r="B1927" s="13" t="s">
        <v>2337</v>
      </c>
      <c r="C1927" s="13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>
        <v>33</v>
      </c>
    </row>
    <row r="1928" spans="1:23" ht="16.5" customHeight="1" x14ac:dyDescent="0.25">
      <c r="A1928" s="3" t="s">
        <v>809</v>
      </c>
      <c r="B1928" s="12" t="s">
        <v>1488</v>
      </c>
      <c r="C1928" s="12"/>
      <c r="D1928" s="33"/>
      <c r="E1928" s="33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>
        <v>500</v>
      </c>
      <c r="U1928" s="33"/>
      <c r="V1928" s="33"/>
    </row>
    <row r="1929" spans="1:23" ht="16.5" customHeight="1" x14ac:dyDescent="0.25">
      <c r="A1929" s="3" t="s">
        <v>809</v>
      </c>
      <c r="B1929" s="13" t="s">
        <v>10</v>
      </c>
      <c r="C1929" s="13"/>
      <c r="D1929" s="4">
        <v>3655</v>
      </c>
      <c r="E1929" s="4">
        <v>10</v>
      </c>
      <c r="F1929" s="4">
        <v>2700</v>
      </c>
      <c r="G1929" s="4">
        <v>1376</v>
      </c>
      <c r="H1929" s="4">
        <v>3730</v>
      </c>
      <c r="I1929" s="4">
        <v>4700</v>
      </c>
      <c r="J1929" s="4">
        <v>13</v>
      </c>
      <c r="K1929" s="4">
        <v>1709</v>
      </c>
      <c r="L1929" s="4">
        <v>25048</v>
      </c>
      <c r="M1929" s="4">
        <v>1919</v>
      </c>
      <c r="N1929" s="4"/>
      <c r="O1929" s="4">
        <v>504</v>
      </c>
      <c r="P1929" s="4">
        <v>450</v>
      </c>
      <c r="Q1929" s="4">
        <v>500</v>
      </c>
      <c r="R1929" s="4">
        <v>237</v>
      </c>
      <c r="S1929" s="4">
        <v>100</v>
      </c>
      <c r="T1929" s="4">
        <v>200</v>
      </c>
      <c r="U1929" s="4">
        <v>510</v>
      </c>
      <c r="V1929" s="4">
        <v>55</v>
      </c>
    </row>
    <row r="1930" spans="1:23" ht="16.5" customHeight="1" x14ac:dyDescent="0.25">
      <c r="A1930" s="3" t="s">
        <v>809</v>
      </c>
      <c r="B1930" s="13" t="s">
        <v>807</v>
      </c>
      <c r="C1930" s="13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>
        <v>20</v>
      </c>
      <c r="O1930" s="4"/>
      <c r="P1930" s="4"/>
      <c r="Q1930" s="4">
        <v>0</v>
      </c>
      <c r="R1930" s="4"/>
      <c r="S1930" s="4"/>
      <c r="T1930" s="4"/>
      <c r="U1930" s="4"/>
      <c r="V1930" s="4"/>
    </row>
    <row r="1931" spans="1:23" ht="16.5" customHeight="1" x14ac:dyDescent="0.25">
      <c r="A1931" s="3" t="s">
        <v>809</v>
      </c>
      <c r="B1931" s="13" t="s">
        <v>1275</v>
      </c>
      <c r="C1931" s="13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>
        <v>500</v>
      </c>
      <c r="T1931" s="4">
        <v>700</v>
      </c>
      <c r="U1931" s="4">
        <v>1105</v>
      </c>
      <c r="V1931" s="4">
        <v>1629</v>
      </c>
    </row>
    <row r="1932" spans="1:23" ht="16.5" customHeight="1" x14ac:dyDescent="0.25">
      <c r="A1932" s="3" t="s">
        <v>809</v>
      </c>
      <c r="B1932" s="13" t="s">
        <v>808</v>
      </c>
      <c r="C1932" s="13"/>
      <c r="D1932" s="4">
        <v>9588</v>
      </c>
      <c r="E1932" s="4">
        <v>2916</v>
      </c>
      <c r="F1932" s="4">
        <v>3349</v>
      </c>
      <c r="G1932" s="4">
        <v>3517</v>
      </c>
      <c r="H1932" s="4">
        <v>5619</v>
      </c>
      <c r="I1932" s="4">
        <v>4409</v>
      </c>
      <c r="J1932" s="4">
        <v>7415</v>
      </c>
      <c r="K1932" s="4">
        <v>2582</v>
      </c>
      <c r="L1932" s="4">
        <v>8442</v>
      </c>
      <c r="M1932" s="4">
        <v>8542</v>
      </c>
      <c r="N1932" s="4">
        <v>1926</v>
      </c>
      <c r="O1932" s="4">
        <v>10650</v>
      </c>
      <c r="P1932" s="4">
        <v>11411</v>
      </c>
      <c r="Q1932" s="4">
        <v>29862</v>
      </c>
      <c r="R1932" s="4">
        <v>23497</v>
      </c>
      <c r="S1932" s="4">
        <v>39632</v>
      </c>
      <c r="T1932" s="4">
        <v>31919</v>
      </c>
      <c r="U1932" s="4">
        <v>17648</v>
      </c>
      <c r="V1932" s="4">
        <v>14780</v>
      </c>
    </row>
    <row r="1933" spans="1:23" ht="16.5" customHeight="1" x14ac:dyDescent="0.25">
      <c r="A1933" s="17" t="s">
        <v>983</v>
      </c>
      <c r="B1933" s="17" t="s">
        <v>983</v>
      </c>
      <c r="C1933" s="17"/>
      <c r="D1933" s="19">
        <f t="shared" ref="D1933:V1933" si="52">SUM(D1926:D1932)</f>
        <v>13243</v>
      </c>
      <c r="E1933" s="19">
        <f t="shared" si="52"/>
        <v>2926</v>
      </c>
      <c r="F1933" s="19">
        <f t="shared" si="52"/>
        <v>6049</v>
      </c>
      <c r="G1933" s="19">
        <f t="shared" si="52"/>
        <v>4893</v>
      </c>
      <c r="H1933" s="19">
        <f t="shared" si="52"/>
        <v>9349</v>
      </c>
      <c r="I1933" s="19">
        <f t="shared" si="52"/>
        <v>9109</v>
      </c>
      <c r="J1933" s="19">
        <f t="shared" si="52"/>
        <v>7428</v>
      </c>
      <c r="K1933" s="19">
        <f t="shared" si="52"/>
        <v>4291</v>
      </c>
      <c r="L1933" s="19">
        <f t="shared" si="52"/>
        <v>33490</v>
      </c>
      <c r="M1933" s="19">
        <f t="shared" si="52"/>
        <v>10461</v>
      </c>
      <c r="N1933" s="19">
        <f t="shared" si="52"/>
        <v>1946</v>
      </c>
      <c r="O1933" s="19">
        <f t="shared" si="52"/>
        <v>11154</v>
      </c>
      <c r="P1933" s="19">
        <f t="shared" si="52"/>
        <v>11861</v>
      </c>
      <c r="Q1933" s="19">
        <f t="shared" si="52"/>
        <v>30362</v>
      </c>
      <c r="R1933" s="19">
        <f t="shared" si="52"/>
        <v>23734</v>
      </c>
      <c r="S1933" s="19">
        <f t="shared" si="52"/>
        <v>40232</v>
      </c>
      <c r="T1933" s="19">
        <f t="shared" si="52"/>
        <v>33319</v>
      </c>
      <c r="U1933" s="19">
        <f t="shared" si="52"/>
        <v>19263</v>
      </c>
      <c r="V1933" s="19">
        <f t="shared" si="52"/>
        <v>16586</v>
      </c>
      <c r="W1933" s="15" t="s">
        <v>939</v>
      </c>
    </row>
    <row r="1934" spans="1:23" ht="16.5" customHeight="1" x14ac:dyDescent="0.25">
      <c r="A1934" s="12" t="s">
        <v>1224</v>
      </c>
      <c r="B1934" s="12" t="s">
        <v>1223</v>
      </c>
      <c r="C1934" s="12"/>
      <c r="D1934" s="33"/>
      <c r="E1934" s="33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  <c r="R1934" s="33">
        <v>30000</v>
      </c>
      <c r="S1934" s="33">
        <v>60000</v>
      </c>
      <c r="T1934" s="33"/>
      <c r="U1934" s="33">
        <v>25000</v>
      </c>
      <c r="V1934" s="33">
        <v>77607</v>
      </c>
      <c r="W1934" s="8"/>
    </row>
    <row r="1935" spans="1:23" ht="16.5" customHeight="1" x14ac:dyDescent="0.25">
      <c r="A1935" s="12" t="s">
        <v>1224</v>
      </c>
      <c r="B1935" s="12" t="s">
        <v>10</v>
      </c>
      <c r="C1935" s="12"/>
      <c r="D1935" s="33"/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>
        <v>1500</v>
      </c>
      <c r="S1935" s="33"/>
      <c r="T1935" s="33"/>
      <c r="U1935" s="33"/>
      <c r="V1935" s="33">
        <v>2000</v>
      </c>
      <c r="W1935" s="8"/>
    </row>
    <row r="1936" spans="1:23" ht="16.5" customHeight="1" x14ac:dyDescent="0.25">
      <c r="A1936" s="17" t="s">
        <v>1222</v>
      </c>
      <c r="B1936" s="17" t="s">
        <v>1222</v>
      </c>
      <c r="C1936" s="17"/>
      <c r="D1936" s="19">
        <f t="shared" ref="D1936:V1936" si="53">SUM(D1934:D1935)</f>
        <v>0</v>
      </c>
      <c r="E1936" s="19">
        <f t="shared" si="53"/>
        <v>0</v>
      </c>
      <c r="F1936" s="19">
        <f t="shared" si="53"/>
        <v>0</v>
      </c>
      <c r="G1936" s="19">
        <f t="shared" si="53"/>
        <v>0</v>
      </c>
      <c r="H1936" s="19">
        <f t="shared" si="53"/>
        <v>0</v>
      </c>
      <c r="I1936" s="19">
        <f t="shared" si="53"/>
        <v>0</v>
      </c>
      <c r="J1936" s="19">
        <f t="shared" si="53"/>
        <v>0</v>
      </c>
      <c r="K1936" s="19">
        <f t="shared" si="53"/>
        <v>0</v>
      </c>
      <c r="L1936" s="19">
        <f t="shared" si="53"/>
        <v>0</v>
      </c>
      <c r="M1936" s="19">
        <f t="shared" si="53"/>
        <v>0</v>
      </c>
      <c r="N1936" s="19">
        <f t="shared" si="53"/>
        <v>0</v>
      </c>
      <c r="O1936" s="19">
        <f t="shared" si="53"/>
        <v>0</v>
      </c>
      <c r="P1936" s="19">
        <f t="shared" si="53"/>
        <v>0</v>
      </c>
      <c r="Q1936" s="19">
        <f t="shared" si="53"/>
        <v>0</v>
      </c>
      <c r="R1936" s="19">
        <f t="shared" si="53"/>
        <v>31500</v>
      </c>
      <c r="S1936" s="19">
        <f t="shared" si="53"/>
        <v>60000</v>
      </c>
      <c r="T1936" s="19">
        <f t="shared" si="53"/>
        <v>0</v>
      </c>
      <c r="U1936" s="19">
        <f t="shared" si="53"/>
        <v>25000</v>
      </c>
      <c r="V1936" s="19">
        <f t="shared" si="53"/>
        <v>79607</v>
      </c>
      <c r="W1936" s="15" t="s">
        <v>939</v>
      </c>
    </row>
    <row r="1937" spans="1:23" s="10" customFormat="1" ht="16.5" customHeight="1" x14ac:dyDescent="0.25">
      <c r="A1937" s="12" t="s">
        <v>1958</v>
      </c>
      <c r="B1937" s="14" t="s">
        <v>485</v>
      </c>
      <c r="C1937" s="12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>
        <v>8500</v>
      </c>
      <c r="O1937" s="4"/>
      <c r="P1937" s="4"/>
      <c r="Q1937" s="4">
        <v>10</v>
      </c>
      <c r="R1937" s="4"/>
      <c r="S1937" s="4">
        <v>3011</v>
      </c>
      <c r="T1937" s="4">
        <v>1890</v>
      </c>
      <c r="U1937" s="4">
        <v>222</v>
      </c>
      <c r="V1937" s="4">
        <v>222</v>
      </c>
      <c r="W1937" s="53"/>
    </row>
    <row r="1938" spans="1:23" s="10" customFormat="1" ht="16.5" customHeight="1" x14ac:dyDescent="0.25">
      <c r="A1938" s="17" t="s">
        <v>1959</v>
      </c>
      <c r="B1938" s="17" t="s">
        <v>1959</v>
      </c>
      <c r="C1938" s="17"/>
      <c r="D1938" s="19">
        <f t="shared" ref="D1938:U1938" si="54">SUM(D1937)</f>
        <v>0</v>
      </c>
      <c r="E1938" s="19">
        <f t="shared" si="54"/>
        <v>0</v>
      </c>
      <c r="F1938" s="19">
        <f t="shared" si="54"/>
        <v>0</v>
      </c>
      <c r="G1938" s="19">
        <f t="shared" si="54"/>
        <v>0</v>
      </c>
      <c r="H1938" s="19">
        <f t="shared" si="54"/>
        <v>0</v>
      </c>
      <c r="I1938" s="19">
        <f t="shared" si="54"/>
        <v>0</v>
      </c>
      <c r="J1938" s="19">
        <f t="shared" si="54"/>
        <v>0</v>
      </c>
      <c r="K1938" s="19">
        <f t="shared" si="54"/>
        <v>0</v>
      </c>
      <c r="L1938" s="19">
        <f t="shared" si="54"/>
        <v>0</v>
      </c>
      <c r="M1938" s="19">
        <f t="shared" si="54"/>
        <v>0</v>
      </c>
      <c r="N1938" s="19">
        <f t="shared" si="54"/>
        <v>8500</v>
      </c>
      <c r="O1938" s="19">
        <f t="shared" si="54"/>
        <v>0</v>
      </c>
      <c r="P1938" s="19">
        <f t="shared" si="54"/>
        <v>0</v>
      </c>
      <c r="Q1938" s="19">
        <f t="shared" si="54"/>
        <v>10</v>
      </c>
      <c r="R1938" s="19">
        <f t="shared" si="54"/>
        <v>0</v>
      </c>
      <c r="S1938" s="19">
        <f t="shared" si="54"/>
        <v>3011</v>
      </c>
      <c r="T1938" s="19">
        <f t="shared" si="54"/>
        <v>1890</v>
      </c>
      <c r="U1938" s="19">
        <f t="shared" si="54"/>
        <v>222</v>
      </c>
      <c r="V1938" s="19"/>
      <c r="W1938" s="15" t="s">
        <v>939</v>
      </c>
    </row>
    <row r="1939" spans="1:23" ht="16.5" customHeight="1" x14ac:dyDescent="0.25">
      <c r="A1939" s="3" t="s">
        <v>811</v>
      </c>
      <c r="B1939" s="13" t="s">
        <v>810</v>
      </c>
      <c r="C1939" s="13"/>
      <c r="D1939" s="4">
        <v>700</v>
      </c>
      <c r="E1939" s="4"/>
      <c r="F1939" s="4"/>
      <c r="G1939" s="4"/>
      <c r="H1939" s="4"/>
      <c r="I1939" s="4">
        <v>550</v>
      </c>
      <c r="J1939" s="4"/>
      <c r="K1939" s="4"/>
      <c r="L1939" s="4">
        <v>5000</v>
      </c>
      <c r="M1939" s="4"/>
      <c r="N1939" s="4">
        <v>1150</v>
      </c>
      <c r="O1939" s="4">
        <v>500</v>
      </c>
      <c r="P1939" s="4">
        <v>18</v>
      </c>
      <c r="Q1939" s="4">
        <v>0</v>
      </c>
      <c r="R1939" s="4"/>
      <c r="S1939" s="4">
        <v>500</v>
      </c>
      <c r="T1939" s="4">
        <v>246</v>
      </c>
      <c r="U1939" s="4"/>
      <c r="V1939" s="4"/>
      <c r="W1939" s="8"/>
    </row>
    <row r="1940" spans="1:23" ht="16.5" customHeight="1" x14ac:dyDescent="0.25">
      <c r="A1940" s="3" t="s">
        <v>811</v>
      </c>
      <c r="B1940" s="13" t="s">
        <v>2349</v>
      </c>
      <c r="C1940" s="13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>
        <v>400</v>
      </c>
      <c r="W1940" s="8"/>
    </row>
    <row r="1941" spans="1:23" ht="16.5" customHeight="1" x14ac:dyDescent="0.25">
      <c r="A1941" s="3" t="s">
        <v>811</v>
      </c>
      <c r="B1941" s="13" t="s">
        <v>10</v>
      </c>
      <c r="C1941" s="13"/>
      <c r="D1941" s="4">
        <v>4516</v>
      </c>
      <c r="E1941" s="4">
        <v>3050</v>
      </c>
      <c r="F1941" s="4">
        <v>8632</v>
      </c>
      <c r="G1941" s="4">
        <v>100</v>
      </c>
      <c r="H1941" s="4">
        <v>35</v>
      </c>
      <c r="I1941" s="4">
        <v>48</v>
      </c>
      <c r="J1941" s="4">
        <v>9500</v>
      </c>
      <c r="K1941" s="4">
        <v>40</v>
      </c>
      <c r="L1941" s="4"/>
      <c r="M1941" s="4">
        <v>15</v>
      </c>
      <c r="N1941" s="4"/>
      <c r="O1941" s="4"/>
      <c r="P1941" s="4"/>
      <c r="Q1941" s="4">
        <v>0</v>
      </c>
      <c r="R1941" s="4"/>
      <c r="S1941" s="4">
        <v>1210</v>
      </c>
      <c r="T1941" s="4">
        <v>501</v>
      </c>
      <c r="U1941" s="4">
        <v>1540</v>
      </c>
      <c r="V1941" s="4">
        <v>1540</v>
      </c>
      <c r="W1941" s="8"/>
    </row>
    <row r="1942" spans="1:23" ht="16.5" customHeight="1" x14ac:dyDescent="0.25">
      <c r="A1942" s="17" t="s">
        <v>984</v>
      </c>
      <c r="B1942" s="17" t="s">
        <v>984</v>
      </c>
      <c r="C1942" s="17"/>
      <c r="D1942" s="19">
        <f t="shared" ref="D1942:U1942" si="55">SUM(D1939:D1941)</f>
        <v>5216</v>
      </c>
      <c r="E1942" s="19">
        <f t="shared" si="55"/>
        <v>3050</v>
      </c>
      <c r="F1942" s="19">
        <f t="shared" si="55"/>
        <v>8632</v>
      </c>
      <c r="G1942" s="19">
        <f t="shared" si="55"/>
        <v>100</v>
      </c>
      <c r="H1942" s="19">
        <f t="shared" si="55"/>
        <v>35</v>
      </c>
      <c r="I1942" s="19">
        <f t="shared" si="55"/>
        <v>598</v>
      </c>
      <c r="J1942" s="19">
        <f t="shared" si="55"/>
        <v>9500</v>
      </c>
      <c r="K1942" s="19">
        <f t="shared" si="55"/>
        <v>40</v>
      </c>
      <c r="L1942" s="19">
        <f t="shared" si="55"/>
        <v>5000</v>
      </c>
      <c r="M1942" s="19">
        <f t="shared" si="55"/>
        <v>15</v>
      </c>
      <c r="N1942" s="19">
        <f t="shared" si="55"/>
        <v>1150</v>
      </c>
      <c r="O1942" s="19">
        <f t="shared" si="55"/>
        <v>500</v>
      </c>
      <c r="P1942" s="19">
        <f t="shared" si="55"/>
        <v>18</v>
      </c>
      <c r="Q1942" s="19">
        <f t="shared" si="55"/>
        <v>0</v>
      </c>
      <c r="R1942" s="19">
        <f t="shared" si="55"/>
        <v>0</v>
      </c>
      <c r="S1942" s="19">
        <f t="shared" si="55"/>
        <v>1710</v>
      </c>
      <c r="T1942" s="19">
        <f t="shared" si="55"/>
        <v>747</v>
      </c>
      <c r="U1942" s="19">
        <f t="shared" si="55"/>
        <v>1540</v>
      </c>
      <c r="V1942" s="19"/>
      <c r="W1942" s="15" t="s">
        <v>939</v>
      </c>
    </row>
    <row r="1943" spans="1:23" ht="16.5" customHeight="1" x14ac:dyDescent="0.25">
      <c r="A1943" s="3" t="s">
        <v>812</v>
      </c>
      <c r="B1943" s="12" t="s">
        <v>1489</v>
      </c>
      <c r="C1943" s="12"/>
      <c r="D1943" s="33"/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>
        <v>72</v>
      </c>
      <c r="U1943" s="33"/>
      <c r="V1943" s="33"/>
      <c r="W1943" s="8"/>
    </row>
    <row r="1944" spans="1:23" ht="16.5" customHeight="1" x14ac:dyDescent="0.25">
      <c r="A1944" s="3" t="s">
        <v>812</v>
      </c>
      <c r="B1944" s="12" t="s">
        <v>1490</v>
      </c>
      <c r="C1944" s="12"/>
      <c r="D1944" s="33"/>
      <c r="E1944" s="33"/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  <c r="R1944" s="33"/>
      <c r="S1944" s="33"/>
      <c r="T1944" s="33">
        <v>35955</v>
      </c>
      <c r="U1944" s="33"/>
      <c r="V1944" s="33"/>
      <c r="W1944" s="8"/>
    </row>
    <row r="1945" spans="1:23" ht="16.5" customHeight="1" x14ac:dyDescent="0.25">
      <c r="A1945" s="3" t="s">
        <v>812</v>
      </c>
      <c r="B1945" s="12" t="s">
        <v>1491</v>
      </c>
      <c r="C1945" s="12"/>
      <c r="D1945" s="33"/>
      <c r="E1945" s="33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>
        <v>23200</v>
      </c>
      <c r="U1945" s="33"/>
      <c r="V1945" s="33"/>
      <c r="W1945" s="8"/>
    </row>
    <row r="1946" spans="1:23" ht="16.5" customHeight="1" x14ac:dyDescent="0.25">
      <c r="A1946" s="3" t="s">
        <v>812</v>
      </c>
      <c r="B1946" s="12" t="s">
        <v>1492</v>
      </c>
      <c r="C1946" s="12"/>
      <c r="D1946" s="33"/>
      <c r="E1946" s="33"/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  <c r="R1946" s="33"/>
      <c r="S1946" s="33"/>
      <c r="T1946" s="33">
        <v>180165</v>
      </c>
      <c r="U1946" s="33"/>
      <c r="V1946" s="33"/>
      <c r="W1946" s="15"/>
    </row>
    <row r="1947" spans="1:23" ht="16.5" customHeight="1" x14ac:dyDescent="0.25">
      <c r="A1947" s="3" t="s">
        <v>812</v>
      </c>
      <c r="B1947" s="12" t="s">
        <v>1493</v>
      </c>
      <c r="C1947" s="12"/>
      <c r="D1947" s="33"/>
      <c r="E1947" s="33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>
        <v>55247</v>
      </c>
      <c r="U1947" s="33"/>
      <c r="V1947" s="33"/>
    </row>
    <row r="1948" spans="1:23" ht="16.5" customHeight="1" x14ac:dyDescent="0.25">
      <c r="A1948" s="3" t="s">
        <v>812</v>
      </c>
      <c r="B1948" s="12" t="s">
        <v>1494</v>
      </c>
      <c r="C1948" s="12"/>
      <c r="D1948" s="33"/>
      <c r="E1948" s="33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>
        <v>71</v>
      </c>
      <c r="U1948" s="33"/>
      <c r="V1948" s="33"/>
    </row>
    <row r="1949" spans="1:23" ht="16.5" customHeight="1" x14ac:dyDescent="0.25">
      <c r="A1949" s="3" t="s">
        <v>812</v>
      </c>
      <c r="B1949" s="12" t="s">
        <v>1495</v>
      </c>
      <c r="C1949" s="12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>
        <v>156309</v>
      </c>
      <c r="U1949" s="33"/>
      <c r="V1949" s="33"/>
    </row>
    <row r="1950" spans="1:23" ht="16.5" customHeight="1" x14ac:dyDescent="0.25">
      <c r="A1950" s="3" t="s">
        <v>812</v>
      </c>
      <c r="B1950" s="12" t="s">
        <v>1496</v>
      </c>
      <c r="C1950" s="12"/>
      <c r="D1950" s="33"/>
      <c r="E1950" s="33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>
        <v>11</v>
      </c>
      <c r="U1950" s="33"/>
      <c r="V1950" s="33"/>
    </row>
    <row r="1951" spans="1:23" ht="16.5" customHeight="1" x14ac:dyDescent="0.25">
      <c r="A1951" s="3" t="s">
        <v>812</v>
      </c>
      <c r="B1951" s="12" t="s">
        <v>1497</v>
      </c>
      <c r="C1951" s="12"/>
      <c r="D1951" s="33"/>
      <c r="E1951" s="33"/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  <c r="R1951" s="33"/>
      <c r="S1951" s="33"/>
      <c r="T1951" s="33">
        <v>2032</v>
      </c>
      <c r="U1951" s="33"/>
      <c r="V1951" s="33"/>
    </row>
    <row r="1952" spans="1:23" ht="16.5" customHeight="1" x14ac:dyDescent="0.25">
      <c r="A1952" s="3" t="s">
        <v>812</v>
      </c>
      <c r="B1952" s="12" t="s">
        <v>1498</v>
      </c>
      <c r="C1952" s="12"/>
      <c r="D1952" s="33"/>
      <c r="E1952" s="33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>
        <v>1320</v>
      </c>
      <c r="U1952" s="33"/>
      <c r="V1952" s="33"/>
    </row>
    <row r="1953" spans="1:22" ht="16.5" customHeight="1" x14ac:dyDescent="0.25">
      <c r="A1953" s="3" t="s">
        <v>812</v>
      </c>
      <c r="B1953" s="12" t="s">
        <v>1499</v>
      </c>
      <c r="C1953" s="12"/>
      <c r="D1953" s="33"/>
      <c r="E1953" s="33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>
        <v>61848</v>
      </c>
      <c r="U1953" s="33"/>
      <c r="V1953" s="33"/>
    </row>
    <row r="1954" spans="1:22" ht="16.5" customHeight="1" x14ac:dyDescent="0.25">
      <c r="A1954" s="3" t="s">
        <v>812</v>
      </c>
      <c r="B1954" s="12" t="s">
        <v>2356</v>
      </c>
      <c r="C1954" s="1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</row>
    <row r="1955" spans="1:22" ht="16.5" customHeight="1" x14ac:dyDescent="0.3">
      <c r="A1955" s="3" t="s">
        <v>812</v>
      </c>
      <c r="B1955" s="12" t="s">
        <v>1500</v>
      </c>
      <c r="C1955" s="12"/>
      <c r="D1955" s="33"/>
      <c r="E1955" s="33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>
        <v>11093</v>
      </c>
      <c r="U1955" s="33"/>
      <c r="V1955" s="62">
        <v>483</v>
      </c>
    </row>
    <row r="1956" spans="1:22" ht="16.5" customHeight="1" x14ac:dyDescent="0.25">
      <c r="A1956" s="3" t="s">
        <v>812</v>
      </c>
      <c r="B1956" s="12" t="s">
        <v>1501</v>
      </c>
      <c r="C1956" s="12"/>
      <c r="D1956" s="33"/>
      <c r="E1956" s="33"/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  <c r="R1956" s="33"/>
      <c r="S1956" s="33"/>
      <c r="T1956" s="33">
        <v>2500</v>
      </c>
      <c r="U1956" s="33"/>
      <c r="V1956" s="33">
        <v>7556</v>
      </c>
    </row>
    <row r="1957" spans="1:22" ht="16.5" customHeight="1" x14ac:dyDescent="0.25">
      <c r="A1957" s="3" t="s">
        <v>812</v>
      </c>
      <c r="B1957" s="12" t="s">
        <v>1502</v>
      </c>
      <c r="C1957" s="12"/>
      <c r="D1957" s="33"/>
      <c r="E1957" s="33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>
        <v>827</v>
      </c>
      <c r="U1957" s="33"/>
      <c r="V1957" s="33"/>
    </row>
    <row r="1958" spans="1:22" ht="16.5" customHeight="1" x14ac:dyDescent="0.25">
      <c r="A1958" s="3" t="s">
        <v>812</v>
      </c>
      <c r="B1958" s="12" t="s">
        <v>1507</v>
      </c>
      <c r="C1958" s="12"/>
      <c r="D1958" s="33"/>
      <c r="E1958" s="33"/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>
        <v>545</v>
      </c>
      <c r="U1958" s="33"/>
      <c r="V1958" s="33"/>
    </row>
    <row r="1959" spans="1:22" ht="16.5" customHeight="1" x14ac:dyDescent="0.25">
      <c r="A1959" s="3" t="s">
        <v>812</v>
      </c>
      <c r="B1959" s="12" t="s">
        <v>1508</v>
      </c>
      <c r="C1959" s="12"/>
      <c r="D1959" s="33"/>
      <c r="E1959" s="33"/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  <c r="R1959" s="33"/>
      <c r="S1959" s="33"/>
      <c r="T1959" s="33">
        <v>420</v>
      </c>
      <c r="U1959" s="33"/>
      <c r="V1959" s="33"/>
    </row>
    <row r="1960" spans="1:22" ht="16.5" customHeight="1" x14ac:dyDescent="0.25">
      <c r="A1960" s="3" t="s">
        <v>812</v>
      </c>
      <c r="B1960" s="12" t="s">
        <v>1509</v>
      </c>
      <c r="C1960" s="12"/>
      <c r="D1960" s="33"/>
      <c r="E1960" s="33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>
        <v>25940</v>
      </c>
      <c r="U1960" s="33"/>
      <c r="V1960" s="33"/>
    </row>
    <row r="1961" spans="1:22" ht="16.5" customHeight="1" x14ac:dyDescent="0.25">
      <c r="A1961" s="3" t="s">
        <v>812</v>
      </c>
      <c r="B1961" s="12" t="s">
        <v>1511</v>
      </c>
      <c r="C1961" s="12"/>
      <c r="D1961" s="33"/>
      <c r="E1961" s="33"/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  <c r="R1961" s="33"/>
      <c r="S1961" s="33"/>
      <c r="T1961" s="33">
        <v>1710</v>
      </c>
      <c r="U1961" s="33"/>
      <c r="V1961" s="33"/>
    </row>
    <row r="1962" spans="1:22" ht="16.5" customHeight="1" x14ac:dyDescent="0.25">
      <c r="A1962" s="3" t="s">
        <v>812</v>
      </c>
      <c r="B1962" s="12" t="s">
        <v>1512</v>
      </c>
      <c r="C1962" s="12"/>
      <c r="D1962" s="33"/>
      <c r="E1962" s="33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>
        <v>945</v>
      </c>
      <c r="U1962" s="33"/>
      <c r="V1962" s="33"/>
    </row>
    <row r="1963" spans="1:22" ht="16.5" customHeight="1" x14ac:dyDescent="0.25">
      <c r="A1963" s="3" t="s">
        <v>812</v>
      </c>
      <c r="B1963" s="12" t="s">
        <v>1503</v>
      </c>
      <c r="C1963" s="12"/>
      <c r="D1963" s="33"/>
      <c r="E1963" s="33"/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  <c r="R1963" s="33"/>
      <c r="S1963" s="33"/>
      <c r="T1963" s="33">
        <v>78</v>
      </c>
      <c r="U1963" s="33"/>
      <c r="V1963" s="33"/>
    </row>
    <row r="1964" spans="1:22" ht="16.5" customHeight="1" x14ac:dyDescent="0.25">
      <c r="A1964" s="3" t="s">
        <v>812</v>
      </c>
      <c r="B1964" s="12" t="s">
        <v>1504</v>
      </c>
      <c r="C1964" s="12"/>
      <c r="D1964" s="33"/>
      <c r="E1964" s="33"/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  <c r="R1964" s="33"/>
      <c r="S1964" s="33"/>
      <c r="T1964" s="33">
        <v>1474</v>
      </c>
      <c r="U1964" s="33"/>
      <c r="V1964" s="33"/>
    </row>
    <row r="1965" spans="1:22" ht="16.5" customHeight="1" x14ac:dyDescent="0.25">
      <c r="A1965" s="3" t="s">
        <v>812</v>
      </c>
      <c r="B1965" s="12" t="s">
        <v>1510</v>
      </c>
      <c r="C1965" s="12"/>
      <c r="D1965" s="33"/>
      <c r="E1965" s="33"/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  <c r="R1965" s="33"/>
      <c r="S1965" s="33"/>
      <c r="T1965" s="33">
        <v>229888</v>
      </c>
      <c r="U1965" s="33"/>
      <c r="V1965" s="33"/>
    </row>
    <row r="1966" spans="1:22" ht="16.5" customHeight="1" x14ac:dyDescent="0.25">
      <c r="A1966" s="3" t="s">
        <v>812</v>
      </c>
      <c r="B1966" s="12" t="s">
        <v>1505</v>
      </c>
      <c r="C1966" s="12"/>
      <c r="D1966" s="33"/>
      <c r="E1966" s="33"/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  <c r="R1966" s="33"/>
      <c r="S1966" s="33"/>
      <c r="T1966" s="33">
        <v>26</v>
      </c>
      <c r="U1966" s="33"/>
      <c r="V1966" s="33"/>
    </row>
    <row r="1967" spans="1:22" ht="16.5" customHeight="1" x14ac:dyDescent="0.25">
      <c r="A1967" s="3" t="s">
        <v>812</v>
      </c>
      <c r="B1967" s="12" t="s">
        <v>1506</v>
      </c>
      <c r="C1967" s="12"/>
      <c r="D1967" s="33"/>
      <c r="E1967" s="33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>
        <v>29</v>
      </c>
      <c r="U1967" s="33"/>
      <c r="V1967" s="33"/>
    </row>
    <row r="1968" spans="1:22" ht="16.5" customHeight="1" x14ac:dyDescent="0.25">
      <c r="A1968" s="3" t="s">
        <v>812</v>
      </c>
      <c r="B1968" s="12" t="s">
        <v>1827</v>
      </c>
      <c r="C1968" s="1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>
        <v>24</v>
      </c>
      <c r="U1968" s="4"/>
      <c r="V1968" s="4"/>
    </row>
    <row r="1969" spans="1:22" ht="16.5" customHeight="1" x14ac:dyDescent="0.25">
      <c r="A1969" s="3" t="s">
        <v>812</v>
      </c>
      <c r="B1969" s="12" t="s">
        <v>1823</v>
      </c>
      <c r="C1969" s="12"/>
      <c r="D1969" s="33"/>
      <c r="E1969" s="33"/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  <c r="R1969" s="33"/>
      <c r="S1969" s="33">
        <v>72</v>
      </c>
      <c r="T1969" s="37">
        <v>73</v>
      </c>
      <c r="U1969" s="37"/>
      <c r="V1969" s="37"/>
    </row>
    <row r="1970" spans="1:22" ht="16.5" customHeight="1" x14ac:dyDescent="0.25">
      <c r="A1970" s="3" t="s">
        <v>812</v>
      </c>
      <c r="B1970" s="12" t="s">
        <v>1825</v>
      </c>
      <c r="C1970" s="14" t="s">
        <v>2002</v>
      </c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>
        <v>252017</v>
      </c>
      <c r="P1970" s="4">
        <v>33116</v>
      </c>
      <c r="Q1970" s="4">
        <v>0</v>
      </c>
      <c r="R1970" s="4">
        <v>237059</v>
      </c>
      <c r="S1970" s="4">
        <v>530942</v>
      </c>
      <c r="T1970" s="4">
        <v>470402</v>
      </c>
      <c r="U1970" s="4"/>
      <c r="V1970" s="4">
        <v>393224</v>
      </c>
    </row>
    <row r="1971" spans="1:22" ht="16.5" customHeight="1" x14ac:dyDescent="0.25">
      <c r="A1971" s="3" t="s">
        <v>812</v>
      </c>
      <c r="B1971" s="12" t="s">
        <v>1822</v>
      </c>
      <c r="C1971" s="12"/>
      <c r="D1971" s="33"/>
      <c r="E1971" s="33"/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>
        <v>1034</v>
      </c>
      <c r="Q1971" s="33">
        <v>0</v>
      </c>
      <c r="R1971" s="33">
        <v>0</v>
      </c>
      <c r="S1971" s="33">
        <v>1891</v>
      </c>
      <c r="T1971" s="33">
        <v>4</v>
      </c>
      <c r="U1971" s="33"/>
      <c r="V1971" s="33"/>
    </row>
    <row r="1972" spans="1:22" ht="16.5" customHeight="1" x14ac:dyDescent="0.25">
      <c r="A1972" s="3" t="s">
        <v>812</v>
      </c>
      <c r="B1972" s="12" t="s">
        <v>1828</v>
      </c>
      <c r="C1972" s="1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>
        <v>748</v>
      </c>
      <c r="P1972" s="4">
        <v>264</v>
      </c>
      <c r="Q1972" s="4">
        <v>0</v>
      </c>
      <c r="R1972" s="4">
        <v>89143</v>
      </c>
      <c r="S1972" s="4">
        <v>68856</v>
      </c>
      <c r="T1972" s="4">
        <v>653056</v>
      </c>
      <c r="U1972" s="4"/>
      <c r="V1972" s="4">
        <v>29892</v>
      </c>
    </row>
    <row r="1973" spans="1:22" ht="16.5" customHeight="1" x14ac:dyDescent="0.25">
      <c r="A1973" s="3" t="s">
        <v>812</v>
      </c>
      <c r="B1973" s="12" t="s">
        <v>1826</v>
      </c>
      <c r="C1973" s="1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>
        <v>14365</v>
      </c>
      <c r="P1973" s="4">
        <v>369</v>
      </c>
      <c r="Q1973" s="4">
        <v>0</v>
      </c>
      <c r="R1973" s="4">
        <v>0</v>
      </c>
      <c r="S1973" s="4"/>
      <c r="T1973" s="4"/>
      <c r="U1973" s="4"/>
      <c r="V1973" s="4"/>
    </row>
    <row r="1974" spans="1:22" ht="16.5" customHeight="1" x14ac:dyDescent="0.25">
      <c r="A1974" s="3" t="s">
        <v>812</v>
      </c>
      <c r="B1974" s="12" t="s">
        <v>1824</v>
      </c>
      <c r="C1974" s="38"/>
      <c r="D1974" s="33"/>
      <c r="E1974" s="33"/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  <c r="R1974" s="33"/>
      <c r="S1974" s="33">
        <v>31</v>
      </c>
      <c r="T1974" s="37">
        <v>14</v>
      </c>
      <c r="U1974" s="37"/>
      <c r="V1974" s="37"/>
    </row>
    <row r="1975" spans="1:22" ht="16.5" customHeight="1" x14ac:dyDescent="0.25">
      <c r="A1975" s="3" t="s">
        <v>812</v>
      </c>
      <c r="B1975" s="12" t="s">
        <v>1831</v>
      </c>
      <c r="C1975" s="14" t="s">
        <v>2003</v>
      </c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>
        <v>72</v>
      </c>
      <c r="T1975" s="4">
        <v>1844</v>
      </c>
      <c r="U1975" s="4"/>
      <c r="V1975" s="4"/>
    </row>
    <row r="1976" spans="1:22" ht="16.5" customHeight="1" x14ac:dyDescent="0.25">
      <c r="A1976" s="3" t="s">
        <v>812</v>
      </c>
      <c r="B1976" s="12" t="s">
        <v>1829</v>
      </c>
      <c r="C1976" s="1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>
        <v>2400</v>
      </c>
      <c r="T1976" s="37">
        <v>6745</v>
      </c>
      <c r="U1976" s="37"/>
      <c r="V1976" s="37"/>
    </row>
    <row r="1977" spans="1:22" ht="16.5" customHeight="1" x14ac:dyDescent="0.25">
      <c r="A1977" s="3" t="s">
        <v>812</v>
      </c>
      <c r="B1977" s="12" t="s">
        <v>1515</v>
      </c>
      <c r="C1977" s="1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>
        <v>3</v>
      </c>
      <c r="U1977" s="4"/>
      <c r="V1977" s="4"/>
    </row>
    <row r="1978" spans="1:22" ht="16.5" customHeight="1" x14ac:dyDescent="0.25">
      <c r="A1978" s="3" t="s">
        <v>812</v>
      </c>
      <c r="B1978" s="12" t="s">
        <v>1514</v>
      </c>
      <c r="C1978" s="1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>
        <v>5</v>
      </c>
      <c r="T1978" s="4">
        <v>5</v>
      </c>
      <c r="U1978" s="4"/>
      <c r="V1978" s="4"/>
    </row>
    <row r="1979" spans="1:22" ht="16.5" customHeight="1" x14ac:dyDescent="0.25">
      <c r="A1979" s="3" t="s">
        <v>812</v>
      </c>
      <c r="B1979" s="12" t="s">
        <v>1830</v>
      </c>
      <c r="C1979" s="1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37">
        <v>2367</v>
      </c>
      <c r="U1979" s="37"/>
      <c r="V1979" s="37">
        <v>499931</v>
      </c>
    </row>
    <row r="1980" spans="1:22" ht="16.5" customHeight="1" x14ac:dyDescent="0.25">
      <c r="A1980" s="3" t="s">
        <v>812</v>
      </c>
      <c r="B1980" s="12" t="s">
        <v>1513</v>
      </c>
      <c r="C1980" s="1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>
        <v>47</v>
      </c>
      <c r="T1980" s="4">
        <v>44</v>
      </c>
      <c r="U1980" s="4"/>
      <c r="V1980" s="4"/>
    </row>
    <row r="1981" spans="1:22" ht="16.5" customHeight="1" x14ac:dyDescent="0.25">
      <c r="A1981" s="3" t="s">
        <v>812</v>
      </c>
      <c r="B1981" s="12" t="s">
        <v>2350</v>
      </c>
      <c r="C1981" s="1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>
        <v>44704</v>
      </c>
    </row>
    <row r="1982" spans="1:22" ht="16.5" customHeight="1" x14ac:dyDescent="0.25">
      <c r="A1982" s="3" t="s">
        <v>812</v>
      </c>
      <c r="B1982" s="12" t="s">
        <v>1821</v>
      </c>
      <c r="C1982" s="12"/>
      <c r="D1982" s="33"/>
      <c r="E1982" s="33"/>
      <c r="F1982" s="33"/>
      <c r="G1982" s="33"/>
      <c r="H1982" s="33"/>
      <c r="I1982" s="33"/>
      <c r="J1982" s="33"/>
      <c r="K1982" s="33"/>
      <c r="L1982" s="33"/>
      <c r="M1982" s="33"/>
      <c r="N1982" s="33"/>
      <c r="O1982" s="33">
        <v>841</v>
      </c>
      <c r="P1982" s="33">
        <v>49</v>
      </c>
      <c r="Q1982" s="33">
        <v>0</v>
      </c>
      <c r="R1982" s="33">
        <v>0</v>
      </c>
      <c r="S1982" s="33">
        <v>20</v>
      </c>
      <c r="T1982" s="33">
        <v>20</v>
      </c>
      <c r="U1982" s="33"/>
      <c r="V1982" s="33"/>
    </row>
    <row r="1983" spans="1:22" ht="16.5" customHeight="1" x14ac:dyDescent="0.25">
      <c r="A1983" s="3" t="s">
        <v>812</v>
      </c>
      <c r="B1983" s="12" t="s">
        <v>813</v>
      </c>
      <c r="C1983" s="1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>
        <v>1300</v>
      </c>
      <c r="O1983" s="4"/>
      <c r="P1983" s="4"/>
      <c r="Q1983" s="4">
        <v>0</v>
      </c>
      <c r="R1983" s="4">
        <v>0</v>
      </c>
      <c r="S1983" s="4"/>
      <c r="T1983" s="4"/>
      <c r="U1983" s="4"/>
      <c r="V1983" s="4"/>
    </row>
    <row r="1984" spans="1:22" ht="16.5" customHeight="1" x14ac:dyDescent="0.25">
      <c r="A1984" s="3" t="s">
        <v>812</v>
      </c>
      <c r="B1984" s="12" t="s">
        <v>814</v>
      </c>
      <c r="C1984" s="14"/>
      <c r="D1984" s="4">
        <v>25000</v>
      </c>
      <c r="E1984" s="4"/>
      <c r="F1984" s="4">
        <v>92518</v>
      </c>
      <c r="G1984" s="4">
        <v>396880</v>
      </c>
      <c r="H1984" s="4"/>
      <c r="I1984" s="4">
        <f>650+850+80920</f>
        <v>82420</v>
      </c>
      <c r="J1984" s="4">
        <v>300819</v>
      </c>
      <c r="K1984" s="4">
        <v>132475</v>
      </c>
      <c r="L1984" s="4">
        <v>10008</v>
      </c>
      <c r="M1984" s="4">
        <v>19649</v>
      </c>
      <c r="N1984" s="4">
        <v>94554</v>
      </c>
      <c r="O1984" s="4">
        <v>104247</v>
      </c>
      <c r="P1984" s="4">
        <v>38432</v>
      </c>
      <c r="Q1984" s="4">
        <v>34950</v>
      </c>
      <c r="R1984" s="4">
        <v>156515</v>
      </c>
      <c r="S1984" s="4">
        <v>209164</v>
      </c>
      <c r="T1984" s="4">
        <v>158408</v>
      </c>
      <c r="U1984" s="4">
        <v>72106</v>
      </c>
      <c r="V1984" s="4">
        <v>88037</v>
      </c>
    </row>
    <row r="1985" spans="1:22" ht="16.5" customHeight="1" x14ac:dyDescent="0.25">
      <c r="A1985" s="3" t="s">
        <v>812</v>
      </c>
      <c r="B1985" s="12" t="s">
        <v>815</v>
      </c>
      <c r="C1985" s="1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>
        <v>2242</v>
      </c>
      <c r="O1985" s="4"/>
      <c r="P1985" s="4"/>
      <c r="Q1985" s="4">
        <v>0</v>
      </c>
      <c r="R1985" s="4">
        <v>0</v>
      </c>
      <c r="S1985" s="4"/>
      <c r="T1985" s="4"/>
      <c r="U1985" s="4"/>
      <c r="V1985" s="4"/>
    </row>
    <row r="1986" spans="1:22" ht="16.5" customHeight="1" x14ac:dyDescent="0.25">
      <c r="A1986" s="3" t="s">
        <v>812</v>
      </c>
      <c r="B1986" s="12" t="s">
        <v>816</v>
      </c>
      <c r="C1986" s="14"/>
      <c r="D1986" s="4"/>
      <c r="E1986" s="4">
        <v>70000</v>
      </c>
      <c r="F1986" s="4">
        <v>10000</v>
      </c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>
        <v>0</v>
      </c>
      <c r="R1986" s="4">
        <v>0</v>
      </c>
      <c r="S1986" s="4"/>
      <c r="T1986" s="4"/>
      <c r="U1986" s="4"/>
      <c r="V1986" s="4"/>
    </row>
    <row r="1987" spans="1:22" ht="16.5" customHeight="1" x14ac:dyDescent="0.25">
      <c r="A1987" s="3" t="s">
        <v>812</v>
      </c>
      <c r="B1987" s="12" t="s">
        <v>1233</v>
      </c>
      <c r="C1987" s="14" t="s">
        <v>2004</v>
      </c>
      <c r="D1987" s="4">
        <v>94010</v>
      </c>
      <c r="E1987" s="4">
        <v>49600</v>
      </c>
      <c r="F1987" s="4">
        <v>41050</v>
      </c>
      <c r="G1987" s="4">
        <v>41050</v>
      </c>
      <c r="H1987" s="4"/>
      <c r="I1987" s="4">
        <f>69000</f>
        <v>69000</v>
      </c>
      <c r="J1987" s="4">
        <v>8556</v>
      </c>
      <c r="K1987" s="4">
        <v>195600</v>
      </c>
      <c r="L1987" s="4">
        <v>108500</v>
      </c>
      <c r="M1987" s="4">
        <v>155334</v>
      </c>
      <c r="N1987" s="4">
        <v>275521</v>
      </c>
      <c r="O1987" s="4">
        <v>20896</v>
      </c>
      <c r="P1987" s="4">
        <v>20835</v>
      </c>
      <c r="Q1987" s="4">
        <v>0</v>
      </c>
      <c r="R1987" s="4">
        <v>115</v>
      </c>
      <c r="S1987" s="4">
        <v>64444</v>
      </c>
      <c r="T1987" s="4">
        <v>100</v>
      </c>
      <c r="U1987" s="4">
        <v>20000</v>
      </c>
      <c r="V1987" s="4">
        <v>732</v>
      </c>
    </row>
    <row r="1988" spans="1:22" ht="16.5" customHeight="1" x14ac:dyDescent="0.25">
      <c r="A1988" s="3" t="s">
        <v>812</v>
      </c>
      <c r="B1988" s="12" t="s">
        <v>2006</v>
      </c>
      <c r="C1988" s="14" t="s">
        <v>2005</v>
      </c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>
        <v>4554</v>
      </c>
      <c r="S1988" s="4">
        <v>8165</v>
      </c>
      <c r="T1988" s="4">
        <v>63821</v>
      </c>
      <c r="U1988" s="4"/>
      <c r="V1988" s="4">
        <v>81893</v>
      </c>
    </row>
    <row r="1989" spans="1:22" ht="16.5" customHeight="1" x14ac:dyDescent="0.25">
      <c r="A1989" s="3" t="s">
        <v>812</v>
      </c>
      <c r="B1989" s="12" t="s">
        <v>1832</v>
      </c>
      <c r="C1989" s="14" t="s">
        <v>2004</v>
      </c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>
        <v>59513</v>
      </c>
      <c r="S1989" s="4">
        <v>14487</v>
      </c>
      <c r="T1989" s="4">
        <v>13078</v>
      </c>
      <c r="U1989" s="4"/>
      <c r="V1989" s="4">
        <v>20000</v>
      </c>
    </row>
    <row r="1990" spans="1:22" ht="16.5" customHeight="1" x14ac:dyDescent="0.25">
      <c r="A1990" s="3" t="s">
        <v>812</v>
      </c>
      <c r="B1990" s="12" t="s">
        <v>817</v>
      </c>
      <c r="C1990" s="1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>
        <v>6000</v>
      </c>
      <c r="O1990" s="4"/>
      <c r="P1990" s="4">
        <v>2900</v>
      </c>
      <c r="Q1990" s="4">
        <v>3900</v>
      </c>
      <c r="R1990" s="4">
        <v>0</v>
      </c>
      <c r="S1990" s="4">
        <v>212</v>
      </c>
      <c r="T1990" s="4"/>
      <c r="U1990" s="4">
        <v>10</v>
      </c>
      <c r="V1990" s="4">
        <v>30</v>
      </c>
    </row>
    <row r="1991" spans="1:22" ht="16.5" customHeight="1" x14ac:dyDescent="0.25">
      <c r="A1991" s="3" t="s">
        <v>812</v>
      </c>
      <c r="B1991" s="12" t="s">
        <v>818</v>
      </c>
      <c r="C1991" s="14"/>
      <c r="D1991" s="4"/>
      <c r="E1991" s="4"/>
      <c r="F1991" s="4"/>
      <c r="G1991" s="4"/>
      <c r="H1991" s="4"/>
      <c r="I1991" s="4"/>
      <c r="J1991" s="4">
        <v>5000</v>
      </c>
      <c r="K1991" s="4"/>
      <c r="L1991" s="4">
        <v>5000</v>
      </c>
      <c r="M1991" s="4"/>
      <c r="N1991" s="4">
        <v>7000</v>
      </c>
      <c r="O1991" s="4"/>
      <c r="P1991" s="4"/>
      <c r="Q1991" s="4">
        <v>1300</v>
      </c>
      <c r="R1991" s="4">
        <v>3164</v>
      </c>
      <c r="S1991" s="4">
        <v>105516</v>
      </c>
      <c r="T1991" s="4"/>
      <c r="U1991" s="4"/>
      <c r="V1991" s="4"/>
    </row>
    <row r="1992" spans="1:22" ht="16.5" customHeight="1" x14ac:dyDescent="0.25">
      <c r="A1992" s="3" t="s">
        <v>812</v>
      </c>
      <c r="B1992" s="12" t="s">
        <v>1833</v>
      </c>
      <c r="C1992" s="1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>
        <v>2542</v>
      </c>
      <c r="S1992" s="4"/>
      <c r="T1992" s="4"/>
      <c r="U1992" s="4"/>
      <c r="V1992" s="4"/>
    </row>
    <row r="1993" spans="1:22" ht="16.5" customHeight="1" x14ac:dyDescent="0.25">
      <c r="A1993" s="3" t="s">
        <v>812</v>
      </c>
      <c r="B1993" s="12" t="s">
        <v>1516</v>
      </c>
      <c r="C1993" s="1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>
        <v>29319</v>
      </c>
      <c r="U1993" s="4"/>
      <c r="V1993" s="4">
        <v>20000</v>
      </c>
    </row>
    <row r="1994" spans="1:22" ht="16.5" customHeight="1" x14ac:dyDescent="0.25">
      <c r="A1994" s="3" t="s">
        <v>812</v>
      </c>
      <c r="B1994" s="12" t="s">
        <v>819</v>
      </c>
      <c r="C1994" s="1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>
        <v>4036</v>
      </c>
      <c r="O1994" s="4"/>
      <c r="P1994" s="4"/>
      <c r="Q1994" s="4">
        <v>0</v>
      </c>
      <c r="R1994" s="4">
        <v>82</v>
      </c>
      <c r="S1994" s="4"/>
      <c r="T1994" s="4"/>
      <c r="U1994" s="4"/>
      <c r="V1994" s="4">
        <v>90</v>
      </c>
    </row>
    <row r="1995" spans="1:22" ht="16.5" customHeight="1" x14ac:dyDescent="0.25">
      <c r="A1995" s="3" t="s">
        <v>812</v>
      </c>
      <c r="B1995" s="12" t="s">
        <v>1834</v>
      </c>
      <c r="C1995" s="14" t="s">
        <v>2007</v>
      </c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>
        <v>68125</v>
      </c>
      <c r="P1995" s="4">
        <v>338484</v>
      </c>
      <c r="Q1995" s="4">
        <v>0</v>
      </c>
      <c r="R1995" s="4">
        <v>52690</v>
      </c>
      <c r="S1995" s="4"/>
      <c r="T1995" s="4"/>
      <c r="U1995" s="4"/>
      <c r="V1995" s="4"/>
    </row>
    <row r="1996" spans="1:22" ht="16.5" customHeight="1" x14ac:dyDescent="0.25">
      <c r="A1996" s="3" t="s">
        <v>812</v>
      </c>
      <c r="B1996" s="12" t="s">
        <v>820</v>
      </c>
      <c r="C1996" s="1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>
        <v>2659</v>
      </c>
      <c r="O1996" s="4"/>
      <c r="P1996" s="4"/>
      <c r="Q1996" s="4">
        <v>0</v>
      </c>
      <c r="R1996" s="4">
        <v>0</v>
      </c>
      <c r="S1996" s="4"/>
      <c r="T1996" s="4"/>
      <c r="U1996" s="4"/>
      <c r="V1996" s="4"/>
    </row>
    <row r="1997" spans="1:22" ht="16.5" customHeight="1" x14ac:dyDescent="0.25">
      <c r="A1997" s="3" t="s">
        <v>812</v>
      </c>
      <c r="B1997" s="12" t="s">
        <v>1225</v>
      </c>
      <c r="C1997" s="1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>
        <v>7817</v>
      </c>
      <c r="S1997" s="4">
        <v>11601</v>
      </c>
      <c r="T1997" s="4"/>
      <c r="U1997" s="4"/>
      <c r="V1997" s="4"/>
    </row>
    <row r="1998" spans="1:22" ht="16.5" customHeight="1" x14ac:dyDescent="0.25">
      <c r="A1998" s="3" t="s">
        <v>812</v>
      </c>
      <c r="B1998" s="12" t="s">
        <v>1517</v>
      </c>
      <c r="C1998" s="1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>
        <v>74844</v>
      </c>
      <c r="U1998" s="4"/>
      <c r="V1998" s="4"/>
    </row>
    <row r="1999" spans="1:22" ht="16.5" customHeight="1" x14ac:dyDescent="0.25">
      <c r="A1999" s="3" t="s">
        <v>812</v>
      </c>
      <c r="B1999" s="12" t="s">
        <v>821</v>
      </c>
      <c r="C1999" s="14"/>
      <c r="D1999" s="4">
        <v>998058</v>
      </c>
      <c r="E1999" s="4">
        <v>833957</v>
      </c>
      <c r="F1999" s="4">
        <v>777423</v>
      </c>
      <c r="G1999" s="4">
        <v>642170</v>
      </c>
      <c r="H1999" s="4"/>
      <c r="I1999" s="4">
        <f>4980+384650+441056</f>
        <v>830686</v>
      </c>
      <c r="J1999" s="4">
        <v>1114707</v>
      </c>
      <c r="K1999" s="4">
        <v>415692</v>
      </c>
      <c r="L1999" s="4">
        <v>294728</v>
      </c>
      <c r="M1999" s="4">
        <v>536047</v>
      </c>
      <c r="N1999" s="4">
        <v>580355</v>
      </c>
      <c r="O1999" s="4">
        <v>594440</v>
      </c>
      <c r="P1999" s="4">
        <f>396524+15</f>
        <v>396539</v>
      </c>
      <c r="Q1999" s="4">
        <v>0</v>
      </c>
      <c r="R1999" s="4">
        <v>725579</v>
      </c>
      <c r="S1999" s="4">
        <v>1361847</v>
      </c>
      <c r="T1999" s="4">
        <v>1755181</v>
      </c>
      <c r="U1999" s="4">
        <v>149750</v>
      </c>
      <c r="V1999" s="4">
        <v>166050</v>
      </c>
    </row>
    <row r="2000" spans="1:22" ht="16.5" customHeight="1" x14ac:dyDescent="0.25">
      <c r="A2000" s="3" t="s">
        <v>812</v>
      </c>
      <c r="B2000" s="12" t="s">
        <v>822</v>
      </c>
      <c r="C2000" s="1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>
        <v>29</v>
      </c>
      <c r="O2000" s="4"/>
      <c r="P2000" s="4"/>
      <c r="Q2000" s="4">
        <v>0</v>
      </c>
      <c r="R2000" s="4">
        <v>0</v>
      </c>
      <c r="S2000" s="4"/>
      <c r="T2000" s="4"/>
      <c r="U2000" s="4"/>
      <c r="V2000" s="4"/>
    </row>
    <row r="2001" spans="1:22" ht="16.5" customHeight="1" x14ac:dyDescent="0.25">
      <c r="A2001" s="3" t="s">
        <v>812</v>
      </c>
      <c r="B2001" s="12" t="s">
        <v>823</v>
      </c>
      <c r="C2001" s="14"/>
      <c r="D2001" s="4"/>
      <c r="E2001" s="4">
        <v>75</v>
      </c>
      <c r="F2001" s="4">
        <v>50</v>
      </c>
      <c r="G2001" s="4">
        <v>50</v>
      </c>
      <c r="H2001" s="4"/>
      <c r="I2001" s="4"/>
      <c r="J2001" s="4"/>
      <c r="K2001" s="4"/>
      <c r="L2001" s="4"/>
      <c r="M2001" s="4"/>
      <c r="N2001" s="4"/>
      <c r="O2001" s="4">
        <v>100</v>
      </c>
      <c r="P2001" s="4"/>
      <c r="Q2001" s="4">
        <v>0</v>
      </c>
      <c r="R2001" s="4">
        <v>0</v>
      </c>
      <c r="S2001" s="4"/>
      <c r="T2001" s="4"/>
      <c r="U2001" s="4">
        <v>140</v>
      </c>
      <c r="V2001" s="4"/>
    </row>
    <row r="2002" spans="1:22" ht="16.5" customHeight="1" x14ac:dyDescent="0.25">
      <c r="A2002" s="3" t="s">
        <v>812</v>
      </c>
      <c r="B2002" s="12" t="s">
        <v>824</v>
      </c>
      <c r="C2002" s="1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>
        <v>338</v>
      </c>
      <c r="O2002" s="4"/>
      <c r="P2002" s="4"/>
      <c r="Q2002" s="4">
        <v>0</v>
      </c>
      <c r="R2002" s="4">
        <v>0</v>
      </c>
      <c r="S2002" s="4"/>
      <c r="T2002" s="4"/>
      <c r="U2002" s="4"/>
      <c r="V2002" s="4"/>
    </row>
    <row r="2003" spans="1:22" ht="16.5" customHeight="1" x14ac:dyDescent="0.25">
      <c r="A2003" s="3" t="s">
        <v>812</v>
      </c>
      <c r="B2003" s="12" t="s">
        <v>825</v>
      </c>
      <c r="C2003" s="14"/>
      <c r="D2003" s="4">
        <v>789992</v>
      </c>
      <c r="E2003" s="4">
        <v>1099391</v>
      </c>
      <c r="F2003" s="4">
        <v>882250</v>
      </c>
      <c r="G2003" s="4">
        <v>856136</v>
      </c>
      <c r="H2003" s="4"/>
      <c r="I2003" s="4">
        <f>411203+5500+166224</f>
        <v>582927</v>
      </c>
      <c r="J2003" s="4">
        <v>681118</v>
      </c>
      <c r="K2003" s="4">
        <v>822121</v>
      </c>
      <c r="L2003" s="4">
        <v>734993</v>
      </c>
      <c r="M2003" s="4">
        <v>534823</v>
      </c>
      <c r="N2003" s="4">
        <v>852693</v>
      </c>
      <c r="O2003" s="4">
        <v>262650</v>
      </c>
      <c r="P2003" s="4">
        <v>129254</v>
      </c>
      <c r="Q2003" s="4">
        <v>338284</v>
      </c>
      <c r="R2003" s="4">
        <v>393488</v>
      </c>
      <c r="S2003" s="4">
        <v>301976</v>
      </c>
      <c r="T2003" s="4">
        <v>397940</v>
      </c>
      <c r="U2003" s="4">
        <v>63263</v>
      </c>
      <c r="V2003" s="4">
        <v>134813</v>
      </c>
    </row>
    <row r="2004" spans="1:22" ht="16.5" customHeight="1" x14ac:dyDescent="0.25">
      <c r="A2004" s="3" t="s">
        <v>812</v>
      </c>
      <c r="B2004" s="12" t="s">
        <v>2010</v>
      </c>
      <c r="C2004" s="14" t="s">
        <v>2009</v>
      </c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>
        <v>25051</v>
      </c>
      <c r="U2004" s="4"/>
      <c r="V2004" s="4"/>
    </row>
    <row r="2005" spans="1:22" ht="16.5" customHeight="1" x14ac:dyDescent="0.25">
      <c r="A2005" s="3" t="s">
        <v>812</v>
      </c>
      <c r="B2005" s="12" t="s">
        <v>1518</v>
      </c>
      <c r="C2005" s="1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>
        <v>977</v>
      </c>
      <c r="U2005" s="4"/>
      <c r="V2005" s="4"/>
    </row>
    <row r="2006" spans="1:22" ht="16.5" customHeight="1" x14ac:dyDescent="0.25">
      <c r="A2006" s="3" t="s">
        <v>812</v>
      </c>
      <c r="B2006" s="12" t="s">
        <v>1519</v>
      </c>
      <c r="C2006" s="1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>
        <v>5402</v>
      </c>
      <c r="U2006" s="4"/>
      <c r="V2006" s="4"/>
    </row>
    <row r="2007" spans="1:22" ht="16.5" customHeight="1" x14ac:dyDescent="0.25">
      <c r="A2007" s="3" t="s">
        <v>812</v>
      </c>
      <c r="B2007" s="12" t="s">
        <v>2008</v>
      </c>
      <c r="C2007" s="14" t="s">
        <v>842</v>
      </c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>
        <v>10461</v>
      </c>
      <c r="P2007" s="4"/>
      <c r="Q2007" s="4">
        <v>0</v>
      </c>
      <c r="R2007" s="4">
        <v>0</v>
      </c>
      <c r="S2007" s="4"/>
      <c r="T2007" s="4"/>
      <c r="U2007" s="4"/>
      <c r="V2007" s="4"/>
    </row>
    <row r="2008" spans="1:22" ht="16.5" customHeight="1" x14ac:dyDescent="0.25">
      <c r="A2008" s="3" t="s">
        <v>812</v>
      </c>
      <c r="B2008" s="12" t="s">
        <v>826</v>
      </c>
      <c r="C2008" s="1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>
        <v>50</v>
      </c>
      <c r="O2008" s="4"/>
      <c r="P2008" s="4"/>
      <c r="Q2008" s="4">
        <v>0</v>
      </c>
      <c r="R2008" s="4">
        <v>0</v>
      </c>
      <c r="S2008" s="4"/>
      <c r="T2008" s="4"/>
      <c r="U2008" s="4"/>
      <c r="V2008" s="4"/>
    </row>
    <row r="2009" spans="1:22" ht="16.5" customHeight="1" x14ac:dyDescent="0.25">
      <c r="A2009" s="3" t="s">
        <v>812</v>
      </c>
      <c r="B2009" s="12" t="s">
        <v>2351</v>
      </c>
      <c r="C2009" s="1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>
        <v>6159</v>
      </c>
    </row>
    <row r="2010" spans="1:22" ht="16.5" customHeight="1" x14ac:dyDescent="0.25">
      <c r="A2010" s="3" t="s">
        <v>812</v>
      </c>
      <c r="B2010" s="12" t="s">
        <v>1226</v>
      </c>
      <c r="C2010" s="1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>
        <v>1422</v>
      </c>
      <c r="S2010" s="4"/>
      <c r="T2010" s="4"/>
      <c r="U2010" s="4"/>
      <c r="V2010" s="4"/>
    </row>
    <row r="2011" spans="1:22" ht="16.5" customHeight="1" x14ac:dyDescent="0.3">
      <c r="A2011" s="3" t="s">
        <v>812</v>
      </c>
      <c r="B2011" s="12" t="s">
        <v>2377</v>
      </c>
      <c r="C2011" s="14" t="s">
        <v>2378</v>
      </c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62">
        <v>64</v>
      </c>
    </row>
    <row r="2012" spans="1:22" ht="16.5" customHeight="1" x14ac:dyDescent="0.3">
      <c r="A2012" s="3" t="s">
        <v>812</v>
      </c>
      <c r="B2012" s="12" t="s">
        <v>2380</v>
      </c>
      <c r="C2012" s="14" t="s">
        <v>2379</v>
      </c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62">
        <v>1365</v>
      </c>
    </row>
    <row r="2013" spans="1:22" s="10" customFormat="1" ht="16.5" customHeight="1" x14ac:dyDescent="0.25">
      <c r="A2013" s="12" t="s">
        <v>812</v>
      </c>
      <c r="B2013" s="12" t="s">
        <v>1909</v>
      </c>
      <c r="C2013" s="14" t="s">
        <v>1525</v>
      </c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>
        <v>42629</v>
      </c>
      <c r="S2013" s="20">
        <v>106</v>
      </c>
      <c r="T2013" s="20">
        <v>3846</v>
      </c>
      <c r="U2013" s="20"/>
      <c r="V2013" s="20"/>
    </row>
    <row r="2014" spans="1:22" ht="16.5" customHeight="1" x14ac:dyDescent="0.25">
      <c r="A2014" s="3" t="s">
        <v>812</v>
      </c>
      <c r="B2014" s="12" t="s">
        <v>2042</v>
      </c>
      <c r="C2014" s="14" t="s">
        <v>1527</v>
      </c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>
        <v>255</v>
      </c>
      <c r="U2014" s="4"/>
      <c r="V2014" s="4"/>
    </row>
    <row r="2015" spans="1:22" ht="16.5" customHeight="1" x14ac:dyDescent="0.25">
      <c r="A2015" s="3" t="s">
        <v>812</v>
      </c>
      <c r="B2015" s="12" t="s">
        <v>2041</v>
      </c>
      <c r="C2015" s="14" t="s">
        <v>1526</v>
      </c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>
        <v>225</v>
      </c>
      <c r="U2015" s="4"/>
      <c r="V2015" s="4"/>
    </row>
    <row r="2016" spans="1:22" s="10" customFormat="1" ht="16.5" customHeight="1" x14ac:dyDescent="0.25">
      <c r="A2016" s="12" t="s">
        <v>812</v>
      </c>
      <c r="B2016" s="12" t="s">
        <v>2013</v>
      </c>
      <c r="C2016" s="14" t="s">
        <v>1997</v>
      </c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>
        <v>1318</v>
      </c>
      <c r="S2016" s="20">
        <v>39582</v>
      </c>
      <c r="T2016" s="20">
        <v>102150</v>
      </c>
      <c r="U2016" s="20"/>
      <c r="V2016" s="20">
        <v>380421</v>
      </c>
    </row>
    <row r="2017" spans="1:23" s="10" customFormat="1" ht="16.5" customHeight="1" x14ac:dyDescent="0.25">
      <c r="A2017" s="12" t="s">
        <v>812</v>
      </c>
      <c r="B2017" s="12" t="s">
        <v>1910</v>
      </c>
      <c r="C2017" s="14" t="s">
        <v>2011</v>
      </c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>
        <v>2399</v>
      </c>
      <c r="S2017" s="20">
        <v>11577</v>
      </c>
      <c r="T2017" s="20">
        <v>159323</v>
      </c>
      <c r="U2017" s="20"/>
      <c r="V2017" s="20">
        <v>95105</v>
      </c>
    </row>
    <row r="2018" spans="1:23" s="10" customFormat="1" ht="16.5" customHeight="1" x14ac:dyDescent="0.25">
      <c r="A2018" s="12" t="s">
        <v>812</v>
      </c>
      <c r="B2018" s="12" t="s">
        <v>2354</v>
      </c>
      <c r="C2018" s="14" t="s">
        <v>1998</v>
      </c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>
        <v>7847</v>
      </c>
      <c r="S2018" s="20">
        <v>106274</v>
      </c>
      <c r="T2018" s="20">
        <v>25760</v>
      </c>
      <c r="U2018" s="20"/>
      <c r="V2018" s="20">
        <v>98249</v>
      </c>
      <c r="W2018" s="34"/>
    </row>
    <row r="2019" spans="1:23" s="10" customFormat="1" ht="16.5" customHeight="1" x14ac:dyDescent="0.25">
      <c r="A2019" s="12" t="s">
        <v>812</v>
      </c>
      <c r="B2019" s="12" t="s">
        <v>2355</v>
      </c>
      <c r="C2019" s="14" t="s">
        <v>1999</v>
      </c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0"/>
      <c r="T2019" s="20">
        <v>1795</v>
      </c>
      <c r="U2019" s="20"/>
      <c r="V2019" s="20">
        <v>40207</v>
      </c>
    </row>
    <row r="2020" spans="1:23" s="10" customFormat="1" ht="16.5" customHeight="1" x14ac:dyDescent="0.25">
      <c r="A2020" s="12" t="s">
        <v>812</v>
      </c>
      <c r="B2020" s="12" t="s">
        <v>2043</v>
      </c>
      <c r="C2020" s="14" t="s">
        <v>2000</v>
      </c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>
        <v>1672</v>
      </c>
      <c r="S2020" s="20">
        <v>6187</v>
      </c>
      <c r="T2020" s="20">
        <v>15012</v>
      </c>
      <c r="U2020" s="20"/>
      <c r="V2020" s="20">
        <v>221471</v>
      </c>
    </row>
    <row r="2021" spans="1:23" s="10" customFormat="1" ht="16.5" customHeight="1" x14ac:dyDescent="0.25">
      <c r="A2021" s="12" t="s">
        <v>812</v>
      </c>
      <c r="B2021" s="12" t="s">
        <v>2039</v>
      </c>
      <c r="C2021" s="14" t="s">
        <v>1523</v>
      </c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>
        <v>2854</v>
      </c>
      <c r="S2021" s="20">
        <v>12557</v>
      </c>
      <c r="T2021" s="20">
        <v>75152</v>
      </c>
      <c r="U2021" s="20"/>
      <c r="V2021" s="20">
        <v>314985</v>
      </c>
    </row>
    <row r="2022" spans="1:23" s="10" customFormat="1" ht="16.5" customHeight="1" x14ac:dyDescent="0.25">
      <c r="A2022" s="12" t="s">
        <v>812</v>
      </c>
      <c r="B2022" s="12" t="s">
        <v>2040</v>
      </c>
      <c r="C2022" s="14" t="s">
        <v>1524</v>
      </c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>
        <v>1796</v>
      </c>
      <c r="S2022" s="20"/>
      <c r="T2022" s="20">
        <v>24909</v>
      </c>
      <c r="U2022" s="20"/>
      <c r="V2022" s="20">
        <v>1057040</v>
      </c>
    </row>
    <row r="2023" spans="1:23" s="10" customFormat="1" ht="16.5" customHeight="1" x14ac:dyDescent="0.25">
      <c r="A2023" s="12" t="s">
        <v>812</v>
      </c>
      <c r="B2023" s="12" t="s">
        <v>1911</v>
      </c>
      <c r="C2023" s="14" t="s">
        <v>1522</v>
      </c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>
        <v>96199</v>
      </c>
      <c r="S2023" s="20">
        <v>183185</v>
      </c>
      <c r="T2023" s="20">
        <v>383281</v>
      </c>
      <c r="U2023" s="20"/>
      <c r="V2023" s="20">
        <v>189010</v>
      </c>
    </row>
    <row r="2024" spans="1:23" s="10" customFormat="1" ht="16.5" customHeight="1" x14ac:dyDescent="0.3">
      <c r="A2024" s="12" t="s">
        <v>812</v>
      </c>
      <c r="B2024" s="12" t="s">
        <v>2381</v>
      </c>
      <c r="C2024" s="14" t="s">
        <v>2382</v>
      </c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60">
        <v>977</v>
      </c>
    </row>
    <row r="2025" spans="1:23" s="10" customFormat="1" ht="16.5" customHeight="1" x14ac:dyDescent="0.25">
      <c r="A2025" s="12" t="s">
        <v>812</v>
      </c>
      <c r="B2025" s="12" t="s">
        <v>2352</v>
      </c>
      <c r="C2025" s="14" t="s">
        <v>2353</v>
      </c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  <c r="S2025" s="20"/>
      <c r="T2025" s="20"/>
      <c r="U2025" s="20"/>
      <c r="V2025" s="20">
        <v>928</v>
      </c>
      <c r="W2025" s="34"/>
    </row>
    <row r="2026" spans="1:23" ht="16.5" customHeight="1" x14ac:dyDescent="0.3">
      <c r="A2026" s="12" t="s">
        <v>812</v>
      </c>
      <c r="B2026" s="12" t="s">
        <v>2383</v>
      </c>
      <c r="C2026" s="14" t="s">
        <v>2384</v>
      </c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62">
        <v>4758</v>
      </c>
    </row>
    <row r="2027" spans="1:23" ht="16.5" customHeight="1" x14ac:dyDescent="0.25">
      <c r="A2027" s="12" t="s">
        <v>812</v>
      </c>
      <c r="B2027" s="12" t="s">
        <v>1921</v>
      </c>
      <c r="C2027" s="14" t="s">
        <v>2012</v>
      </c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>
        <v>6456</v>
      </c>
      <c r="P2027" s="4">
        <v>30308</v>
      </c>
      <c r="Q2027" s="4">
        <v>0</v>
      </c>
      <c r="R2027" s="4">
        <v>40966</v>
      </c>
      <c r="S2027" s="4">
        <v>174330</v>
      </c>
      <c r="T2027" s="4">
        <v>92590</v>
      </c>
      <c r="U2027" s="4"/>
      <c r="V2027" s="4">
        <v>6893</v>
      </c>
    </row>
    <row r="2028" spans="1:23" ht="16.5" customHeight="1" x14ac:dyDescent="0.25">
      <c r="A2028" s="12" t="s">
        <v>812</v>
      </c>
      <c r="B2028" s="12" t="s">
        <v>827</v>
      </c>
      <c r="C2028" s="14"/>
      <c r="D2028" s="4"/>
      <c r="E2028" s="4"/>
      <c r="F2028" s="4"/>
      <c r="G2028" s="4">
        <v>7525</v>
      </c>
      <c r="H2028" s="4"/>
      <c r="I2028" s="4"/>
      <c r="J2028" s="4"/>
      <c r="K2028" s="4">
        <v>250</v>
      </c>
      <c r="L2028" s="4"/>
      <c r="M2028" s="4">
        <v>9549</v>
      </c>
      <c r="N2028" s="4"/>
      <c r="O2028" s="4"/>
      <c r="P2028" s="4"/>
      <c r="Q2028" s="4">
        <v>0</v>
      </c>
      <c r="R2028" s="4">
        <v>300</v>
      </c>
      <c r="S2028" s="4">
        <v>2000</v>
      </c>
      <c r="T2028" s="4">
        <v>1000</v>
      </c>
      <c r="U2028" s="4">
        <v>300</v>
      </c>
      <c r="V2028" s="4">
        <v>300</v>
      </c>
    </row>
    <row r="2029" spans="1:23" ht="16.5" customHeight="1" x14ac:dyDescent="0.3">
      <c r="A2029" s="12" t="s">
        <v>812</v>
      </c>
      <c r="B2029" s="12" t="s">
        <v>2357</v>
      </c>
      <c r="C2029" s="1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62">
        <v>4418</v>
      </c>
    </row>
    <row r="2030" spans="1:23" ht="16.5" customHeight="1" x14ac:dyDescent="0.3">
      <c r="A2030" s="12" t="s">
        <v>812</v>
      </c>
      <c r="B2030" s="12" t="s">
        <v>2358</v>
      </c>
      <c r="C2030" s="1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62">
        <v>390</v>
      </c>
      <c r="W2030" s="15"/>
    </row>
    <row r="2031" spans="1:23" ht="16.5" customHeight="1" x14ac:dyDescent="0.3">
      <c r="A2031" s="12" t="s">
        <v>812</v>
      </c>
      <c r="B2031" s="12" t="s">
        <v>2359</v>
      </c>
      <c r="C2031" s="1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62">
        <v>5909</v>
      </c>
    </row>
    <row r="2032" spans="1:23" ht="16.5" customHeight="1" x14ac:dyDescent="0.3">
      <c r="A2032" s="12" t="s">
        <v>812</v>
      </c>
      <c r="B2032" s="12" t="s">
        <v>2360</v>
      </c>
      <c r="C2032" s="1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62">
        <v>149</v>
      </c>
    </row>
    <row r="2033" spans="1:22" ht="16.5" customHeight="1" x14ac:dyDescent="0.3">
      <c r="A2033" s="12" t="s">
        <v>812</v>
      </c>
      <c r="B2033" s="12" t="s">
        <v>2361</v>
      </c>
      <c r="C2033" s="1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62">
        <v>7241</v>
      </c>
    </row>
    <row r="2034" spans="1:22" ht="16.5" customHeight="1" x14ac:dyDescent="0.3">
      <c r="A2034" s="12" t="s">
        <v>812</v>
      </c>
      <c r="B2034" s="12" t="s">
        <v>2362</v>
      </c>
      <c r="C2034" s="1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62">
        <v>191</v>
      </c>
    </row>
    <row r="2035" spans="1:22" ht="16.5" customHeight="1" x14ac:dyDescent="0.3">
      <c r="A2035" s="12" t="s">
        <v>812</v>
      </c>
      <c r="B2035" s="12" t="s">
        <v>2363</v>
      </c>
      <c r="C2035" s="1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62">
        <v>39</v>
      </c>
    </row>
    <row r="2036" spans="1:22" ht="16.5" customHeight="1" x14ac:dyDescent="0.3">
      <c r="A2036" s="12" t="s">
        <v>812</v>
      </c>
      <c r="B2036" s="12" t="s">
        <v>2364</v>
      </c>
      <c r="C2036" s="1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62">
        <v>28</v>
      </c>
    </row>
    <row r="2037" spans="1:22" ht="16.5" customHeight="1" x14ac:dyDescent="0.3">
      <c r="A2037" s="12" t="s">
        <v>812</v>
      </c>
      <c r="B2037" s="12" t="s">
        <v>2365</v>
      </c>
      <c r="C2037" s="1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62">
        <v>69</v>
      </c>
    </row>
    <row r="2038" spans="1:22" ht="16.5" customHeight="1" x14ac:dyDescent="0.3">
      <c r="A2038" s="12" t="s">
        <v>812</v>
      </c>
      <c r="B2038" s="12" t="s">
        <v>2366</v>
      </c>
      <c r="C2038" s="1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62">
        <v>327</v>
      </c>
    </row>
    <row r="2039" spans="1:22" ht="16.5" customHeight="1" x14ac:dyDescent="0.3">
      <c r="A2039" s="12" t="s">
        <v>812</v>
      </c>
      <c r="B2039" s="12" t="s">
        <v>2367</v>
      </c>
      <c r="C2039" s="1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62">
        <v>442</v>
      </c>
    </row>
    <row r="2040" spans="1:22" ht="16.5" customHeight="1" x14ac:dyDescent="0.3">
      <c r="A2040" s="12" t="s">
        <v>812</v>
      </c>
      <c r="B2040" s="12" t="s">
        <v>2368</v>
      </c>
      <c r="C2040" s="1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62">
        <v>217</v>
      </c>
    </row>
    <row r="2041" spans="1:22" ht="16.5" customHeight="1" x14ac:dyDescent="0.3">
      <c r="A2041" s="12" t="s">
        <v>812</v>
      </c>
      <c r="B2041" s="12" t="s">
        <v>2369</v>
      </c>
      <c r="C2041" s="1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62">
        <v>8757</v>
      </c>
    </row>
    <row r="2042" spans="1:22" ht="16.5" customHeight="1" x14ac:dyDescent="0.3">
      <c r="A2042" s="12" t="s">
        <v>812</v>
      </c>
      <c r="B2042" s="12" t="s">
        <v>2370</v>
      </c>
      <c r="C2042" s="1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62">
        <v>265</v>
      </c>
    </row>
    <row r="2043" spans="1:22" ht="16.5" customHeight="1" x14ac:dyDescent="0.3">
      <c r="A2043" s="12" t="s">
        <v>812</v>
      </c>
      <c r="B2043" s="12" t="s">
        <v>2371</v>
      </c>
      <c r="C2043" s="1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62">
        <v>26782</v>
      </c>
    </row>
    <row r="2044" spans="1:22" ht="16.5" customHeight="1" x14ac:dyDescent="0.3">
      <c r="A2044" s="12" t="s">
        <v>812</v>
      </c>
      <c r="B2044" s="12" t="s">
        <v>2372</v>
      </c>
      <c r="C2044" s="1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62">
        <v>7167</v>
      </c>
    </row>
    <row r="2045" spans="1:22" ht="16.5" customHeight="1" x14ac:dyDescent="0.3">
      <c r="A2045" s="12" t="s">
        <v>812</v>
      </c>
      <c r="B2045" s="12" t="s">
        <v>2373</v>
      </c>
      <c r="C2045" s="1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62">
        <v>11894</v>
      </c>
    </row>
    <row r="2046" spans="1:22" ht="16.5" customHeight="1" x14ac:dyDescent="0.25">
      <c r="A2046" s="12" t="s">
        <v>812</v>
      </c>
      <c r="B2046" s="12" t="s">
        <v>938</v>
      </c>
      <c r="C2046" s="13"/>
      <c r="D2046" s="4"/>
      <c r="E2046" s="4"/>
      <c r="F2046" s="4"/>
      <c r="G2046" s="4"/>
      <c r="H2046" s="4"/>
      <c r="I2046" s="4"/>
      <c r="J2046" s="4"/>
      <c r="K2046" s="4"/>
      <c r="L2046" s="4"/>
      <c r="M2046" s="4">
        <v>40518</v>
      </c>
      <c r="N2046" s="4"/>
      <c r="O2046" s="4"/>
      <c r="P2046" s="4">
        <v>98923</v>
      </c>
      <c r="Q2046" s="4">
        <v>0</v>
      </c>
      <c r="R2046" s="4">
        <v>0</v>
      </c>
      <c r="S2046" s="4"/>
      <c r="T2046" s="4">
        <v>11500</v>
      </c>
      <c r="U2046" s="4">
        <v>74778</v>
      </c>
      <c r="V2046" s="4">
        <v>310108</v>
      </c>
    </row>
    <row r="2047" spans="1:22" ht="16.5" customHeight="1" x14ac:dyDescent="0.25">
      <c r="A2047" s="3" t="s">
        <v>812</v>
      </c>
      <c r="B2047" s="12" t="s">
        <v>843</v>
      </c>
      <c r="C2047" s="13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>
        <v>14500</v>
      </c>
      <c r="O2047" s="4"/>
      <c r="P2047" s="4"/>
      <c r="Q2047" s="4">
        <v>0</v>
      </c>
      <c r="R2047" s="4">
        <v>0</v>
      </c>
      <c r="S2047" s="4"/>
      <c r="T2047" s="4"/>
      <c r="U2047" s="4"/>
      <c r="V2047" s="4"/>
    </row>
    <row r="2048" spans="1:22" ht="16.5" customHeight="1" x14ac:dyDescent="0.25">
      <c r="A2048" s="3" t="s">
        <v>812</v>
      </c>
      <c r="B2048" s="12" t="s">
        <v>1835</v>
      </c>
      <c r="C2048" s="6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>
        <v>38</v>
      </c>
      <c r="O2048" s="4">
        <v>1401</v>
      </c>
      <c r="P2048" s="4">
        <v>705</v>
      </c>
      <c r="Q2048" s="4">
        <v>0</v>
      </c>
      <c r="R2048" s="4">
        <v>0</v>
      </c>
      <c r="S2048" s="4"/>
      <c r="T2048" s="4"/>
      <c r="U2048" s="4"/>
      <c r="V2048" s="4"/>
    </row>
    <row r="2049" spans="1:22" ht="16.5" customHeight="1" x14ac:dyDescent="0.25">
      <c r="A2049" s="3" t="s">
        <v>812</v>
      </c>
      <c r="B2049" s="13" t="s">
        <v>10</v>
      </c>
      <c r="C2049" s="14"/>
      <c r="D2049" s="4"/>
      <c r="E2049" s="4">
        <v>20075</v>
      </c>
      <c r="F2049" s="4">
        <v>15045</v>
      </c>
      <c r="G2049" s="4">
        <v>45</v>
      </c>
      <c r="H2049" s="4">
        <v>60200</v>
      </c>
      <c r="I2049" s="4">
        <v>42170</v>
      </c>
      <c r="J2049" s="4">
        <v>450</v>
      </c>
      <c r="K2049" s="4"/>
      <c r="L2049" s="4">
        <v>50</v>
      </c>
      <c r="M2049" s="4">
        <v>1354</v>
      </c>
      <c r="N2049" s="4"/>
      <c r="O2049" s="4"/>
      <c r="P2049" s="4"/>
      <c r="Q2049" s="4">
        <v>45415</v>
      </c>
      <c r="R2049" s="4">
        <v>5215</v>
      </c>
      <c r="S2049" s="4"/>
      <c r="T2049" s="4">
        <v>4000</v>
      </c>
      <c r="U2049" s="4"/>
      <c r="V2049" s="4">
        <v>4</v>
      </c>
    </row>
    <row r="2050" spans="1:22" ht="16.5" customHeight="1" x14ac:dyDescent="0.25">
      <c r="A2050" s="3" t="s">
        <v>812</v>
      </c>
      <c r="B2050" s="12" t="s">
        <v>829</v>
      </c>
      <c r="C2050" s="14"/>
      <c r="D2050" s="4"/>
      <c r="E2050" s="4"/>
      <c r="F2050" s="4">
        <v>211</v>
      </c>
      <c r="G2050" s="4">
        <v>54</v>
      </c>
      <c r="H2050" s="4"/>
      <c r="I2050" s="4">
        <f>50000</f>
        <v>50000</v>
      </c>
      <c r="J2050" s="4">
        <v>6000</v>
      </c>
      <c r="K2050" s="4">
        <v>3983</v>
      </c>
      <c r="L2050" s="4">
        <v>37000</v>
      </c>
      <c r="M2050" s="4">
        <v>8500</v>
      </c>
      <c r="N2050" s="4">
        <v>37000</v>
      </c>
      <c r="O2050" s="4"/>
      <c r="P2050" s="4"/>
      <c r="Q2050" s="4">
        <v>0</v>
      </c>
      <c r="R2050" s="4">
        <v>0</v>
      </c>
      <c r="S2050" s="4"/>
      <c r="T2050" s="4"/>
      <c r="U2050" s="4"/>
      <c r="V2050" s="4"/>
    </row>
    <row r="2051" spans="1:22" ht="16.5" customHeight="1" x14ac:dyDescent="0.25">
      <c r="A2051" s="3" t="s">
        <v>812</v>
      </c>
      <c r="B2051" s="12" t="s">
        <v>828</v>
      </c>
      <c r="C2051" s="14"/>
      <c r="D2051" s="4"/>
      <c r="E2051" s="4">
        <v>171000</v>
      </c>
      <c r="F2051" s="4">
        <v>81493</v>
      </c>
      <c r="G2051" s="4">
        <v>85278</v>
      </c>
      <c r="H2051" s="4">
        <v>17363</v>
      </c>
      <c r="I2051" s="4">
        <f>81485+13548</f>
        <v>95033</v>
      </c>
      <c r="J2051" s="4"/>
      <c r="K2051" s="4">
        <v>117100</v>
      </c>
      <c r="L2051" s="4">
        <v>7026</v>
      </c>
      <c r="M2051" s="4">
        <v>1895</v>
      </c>
      <c r="N2051" s="4">
        <v>111500</v>
      </c>
      <c r="O2051" s="4"/>
      <c r="P2051" s="4">
        <v>9574</v>
      </c>
      <c r="Q2051" s="4">
        <v>74000</v>
      </c>
      <c r="R2051" s="4">
        <v>187602</v>
      </c>
      <c r="S2051" s="4">
        <v>155316</v>
      </c>
      <c r="T2051" s="4">
        <v>121088</v>
      </c>
      <c r="U2051" s="4">
        <v>29200</v>
      </c>
      <c r="V2051" s="4">
        <v>49200</v>
      </c>
    </row>
    <row r="2052" spans="1:22" ht="16.5" customHeight="1" x14ac:dyDescent="0.25">
      <c r="A2052" s="3" t="s">
        <v>812</v>
      </c>
      <c r="B2052" s="12" t="s">
        <v>1836</v>
      </c>
      <c r="C2052" s="14"/>
      <c r="D2052" s="4"/>
      <c r="E2052" s="4"/>
      <c r="F2052" s="4"/>
      <c r="G2052" s="4"/>
      <c r="H2052" s="4"/>
      <c r="I2052" s="4"/>
      <c r="J2052" s="4"/>
      <c r="K2052" s="4"/>
      <c r="L2052" s="4"/>
      <c r="M2052" s="4">
        <v>45806</v>
      </c>
      <c r="N2052" s="4">
        <v>53214</v>
      </c>
      <c r="O2052" s="4"/>
      <c r="P2052" s="4"/>
      <c r="Q2052" s="4">
        <v>0</v>
      </c>
      <c r="R2052" s="4">
        <v>0</v>
      </c>
      <c r="S2052" s="4">
        <v>2315</v>
      </c>
      <c r="T2052" s="4"/>
      <c r="U2052" s="4"/>
      <c r="V2052" s="4"/>
    </row>
    <row r="2053" spans="1:22" ht="16.5" customHeight="1" x14ac:dyDescent="0.25">
      <c r="A2053" s="3" t="s">
        <v>812</v>
      </c>
      <c r="B2053" s="12" t="s">
        <v>830</v>
      </c>
      <c r="C2053" s="14"/>
      <c r="D2053" s="4">
        <v>48231</v>
      </c>
      <c r="E2053" s="4">
        <v>20000</v>
      </c>
      <c r="F2053" s="4">
        <v>33231</v>
      </c>
      <c r="G2053" s="4">
        <v>67502</v>
      </c>
      <c r="H2053" s="4">
        <v>197970</v>
      </c>
      <c r="I2053" s="4">
        <v>152574</v>
      </c>
      <c r="J2053" s="4">
        <v>164110</v>
      </c>
      <c r="K2053" s="4">
        <v>39602</v>
      </c>
      <c r="L2053" s="4">
        <v>17465</v>
      </c>
      <c r="M2053" s="4">
        <v>13653</v>
      </c>
      <c r="N2053" s="4">
        <v>20737</v>
      </c>
      <c r="O2053" s="4">
        <v>1626</v>
      </c>
      <c r="P2053" s="4">
        <v>1586</v>
      </c>
      <c r="Q2053" s="4">
        <v>0</v>
      </c>
      <c r="R2053" s="4">
        <v>0</v>
      </c>
      <c r="S2053" s="4"/>
      <c r="T2053" s="4"/>
      <c r="U2053" s="4"/>
      <c r="V2053" s="4"/>
    </row>
    <row r="2054" spans="1:22" ht="16.5" customHeight="1" x14ac:dyDescent="0.25">
      <c r="A2054" s="3" t="s">
        <v>812</v>
      </c>
      <c r="B2054" s="12" t="s">
        <v>831</v>
      </c>
      <c r="C2054" s="14"/>
      <c r="D2054" s="4">
        <v>19465</v>
      </c>
      <c r="E2054" s="4"/>
      <c r="F2054" s="4"/>
      <c r="G2054" s="4"/>
      <c r="H2054" s="4"/>
      <c r="I2054" s="4"/>
      <c r="J2054" s="4"/>
      <c r="K2054" s="4"/>
      <c r="L2054" s="4"/>
      <c r="M2054" s="4">
        <v>100000</v>
      </c>
      <c r="N2054" s="4"/>
      <c r="O2054" s="4"/>
      <c r="P2054" s="4"/>
      <c r="Q2054" s="4">
        <v>0</v>
      </c>
      <c r="R2054" s="4">
        <v>0</v>
      </c>
      <c r="S2054" s="4"/>
      <c r="T2054" s="4"/>
      <c r="U2054" s="4"/>
      <c r="V2054" s="4"/>
    </row>
    <row r="2055" spans="1:22" ht="16.5" customHeight="1" x14ac:dyDescent="0.25">
      <c r="A2055" s="3" t="s">
        <v>812</v>
      </c>
      <c r="B2055" s="12" t="s">
        <v>1837</v>
      </c>
      <c r="C2055" s="14"/>
      <c r="D2055" s="4"/>
      <c r="E2055" s="4"/>
      <c r="F2055" s="4"/>
      <c r="G2055" s="4"/>
      <c r="H2055" s="4"/>
      <c r="I2055" s="4"/>
      <c r="J2055" s="4"/>
      <c r="K2055" s="4"/>
      <c r="L2055" s="4"/>
      <c r="M2055" s="4">
        <v>132819</v>
      </c>
      <c r="N2055" s="4">
        <v>5200</v>
      </c>
      <c r="O2055" s="4">
        <v>328818</v>
      </c>
      <c r="P2055" s="4">
        <v>60660</v>
      </c>
      <c r="Q2055" s="4">
        <v>0</v>
      </c>
      <c r="R2055" s="4">
        <v>31500</v>
      </c>
      <c r="S2055" s="4">
        <v>86348</v>
      </c>
      <c r="T2055" s="4">
        <v>1500</v>
      </c>
      <c r="U2055" s="4"/>
      <c r="V2055" s="4"/>
    </row>
    <row r="2056" spans="1:22" ht="16.5" customHeight="1" x14ac:dyDescent="0.25">
      <c r="A2056" s="3" t="s">
        <v>812</v>
      </c>
      <c r="B2056" s="12" t="s">
        <v>832</v>
      </c>
      <c r="C2056" s="14"/>
      <c r="D2056" s="4">
        <v>97901</v>
      </c>
      <c r="E2056" s="4">
        <v>134173</v>
      </c>
      <c r="F2056" s="4">
        <v>85431</v>
      </c>
      <c r="G2056" s="4">
        <v>22093</v>
      </c>
      <c r="H2056" s="4">
        <v>260483</v>
      </c>
      <c r="I2056" s="4">
        <v>858949</v>
      </c>
      <c r="J2056" s="4">
        <v>594266</v>
      </c>
      <c r="K2056" s="4">
        <f>1334795+200000+1470</f>
        <v>1536265</v>
      </c>
      <c r="L2056" s="4">
        <v>2375040</v>
      </c>
      <c r="M2056" s="4">
        <v>2826282</v>
      </c>
      <c r="N2056" s="4">
        <v>1705271</v>
      </c>
      <c r="O2056" s="4">
        <v>1032895</v>
      </c>
      <c r="P2056" s="4">
        <v>579560</v>
      </c>
      <c r="Q2056" s="4">
        <v>360004</v>
      </c>
      <c r="R2056" s="4">
        <v>846401</v>
      </c>
      <c r="S2056" s="4">
        <v>461303</v>
      </c>
      <c r="T2056" s="4">
        <v>298501</v>
      </c>
      <c r="U2056" s="4">
        <v>85935</v>
      </c>
      <c r="V2056" s="4">
        <v>125005</v>
      </c>
    </row>
    <row r="2057" spans="1:22" ht="16.5" customHeight="1" x14ac:dyDescent="0.25">
      <c r="A2057" s="3" t="s">
        <v>812</v>
      </c>
      <c r="B2057" s="12" t="s">
        <v>833</v>
      </c>
      <c r="C2057" s="14"/>
      <c r="D2057" s="4"/>
      <c r="E2057" s="4">
        <v>150000</v>
      </c>
      <c r="F2057" s="4"/>
      <c r="G2057" s="4">
        <v>100</v>
      </c>
      <c r="H2057" s="4">
        <v>3000</v>
      </c>
      <c r="I2057" s="4">
        <v>43200</v>
      </c>
      <c r="J2057" s="4"/>
      <c r="K2057" s="4">
        <v>1540</v>
      </c>
      <c r="L2057" s="4"/>
      <c r="M2057" s="4"/>
      <c r="N2057" s="4"/>
      <c r="O2057" s="4"/>
      <c r="P2057" s="4"/>
      <c r="Q2057" s="4">
        <v>0</v>
      </c>
      <c r="R2057" s="4"/>
      <c r="S2057" s="4"/>
      <c r="T2057" s="4"/>
      <c r="U2057" s="4"/>
      <c r="V2057" s="4"/>
    </row>
    <row r="2058" spans="1:22" ht="16.5" customHeight="1" x14ac:dyDescent="0.25">
      <c r="A2058" s="3" t="s">
        <v>812</v>
      </c>
      <c r="B2058" s="12" t="s">
        <v>834</v>
      </c>
      <c r="C2058" s="14"/>
      <c r="D2058" s="4">
        <v>87700</v>
      </c>
      <c r="E2058" s="4">
        <v>39545</v>
      </c>
      <c r="F2058" s="4">
        <v>106535</v>
      </c>
      <c r="G2058" s="4">
        <v>8961</v>
      </c>
      <c r="H2058" s="4">
        <v>5200</v>
      </c>
      <c r="I2058" s="4">
        <v>7100</v>
      </c>
      <c r="J2058" s="4">
        <v>6000</v>
      </c>
      <c r="K2058" s="4">
        <v>21750</v>
      </c>
      <c r="L2058" s="4">
        <v>30315</v>
      </c>
      <c r="M2058" s="4">
        <v>26366</v>
      </c>
      <c r="N2058" s="4">
        <v>3635</v>
      </c>
      <c r="O2058" s="4">
        <v>1000</v>
      </c>
      <c r="P2058" s="4"/>
      <c r="Q2058" s="4">
        <v>0</v>
      </c>
      <c r="R2058" s="4">
        <v>5356</v>
      </c>
      <c r="S2058" s="4">
        <v>24819</v>
      </c>
      <c r="T2058" s="4">
        <v>2270</v>
      </c>
      <c r="U2058" s="4">
        <v>9000</v>
      </c>
      <c r="V2058" s="4">
        <v>825</v>
      </c>
    </row>
    <row r="2059" spans="1:22" ht="16.5" customHeight="1" x14ac:dyDescent="0.25">
      <c r="A2059" s="3" t="s">
        <v>812</v>
      </c>
      <c r="B2059" s="12" t="s">
        <v>835</v>
      </c>
      <c r="C2059" s="1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>
        <v>18100</v>
      </c>
      <c r="O2059" s="4"/>
      <c r="P2059" s="4"/>
      <c r="Q2059" s="4">
        <v>0</v>
      </c>
      <c r="R2059" s="4"/>
      <c r="S2059" s="4"/>
      <c r="T2059" s="4"/>
      <c r="U2059" s="4"/>
      <c r="V2059" s="4"/>
    </row>
    <row r="2060" spans="1:22" ht="16.5" customHeight="1" x14ac:dyDescent="0.25">
      <c r="A2060" s="3" t="s">
        <v>812</v>
      </c>
      <c r="B2060" s="12" t="s">
        <v>1923</v>
      </c>
      <c r="C2060" s="1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>
        <v>110</v>
      </c>
      <c r="S2060" s="4">
        <v>276</v>
      </c>
      <c r="T2060" s="4"/>
      <c r="U2060" s="4"/>
      <c r="V2060" s="4"/>
    </row>
    <row r="2061" spans="1:22" ht="16.5" customHeight="1" x14ac:dyDescent="0.25">
      <c r="A2061" s="3" t="s">
        <v>812</v>
      </c>
      <c r="B2061" s="12" t="s">
        <v>1672</v>
      </c>
      <c r="C2061" s="1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>
        <v>9000</v>
      </c>
      <c r="V2061" s="4"/>
    </row>
    <row r="2062" spans="1:22" ht="16.5" customHeight="1" x14ac:dyDescent="0.25">
      <c r="A2062" s="3" t="s">
        <v>812</v>
      </c>
      <c r="B2062" s="12" t="s">
        <v>836</v>
      </c>
      <c r="C2062" s="14"/>
      <c r="D2062" s="4">
        <v>92280</v>
      </c>
      <c r="E2062" s="4">
        <v>160100</v>
      </c>
      <c r="F2062" s="4">
        <v>16000</v>
      </c>
      <c r="G2062" s="4">
        <v>16000</v>
      </c>
      <c r="H2062" s="4">
        <v>728</v>
      </c>
      <c r="I2062" s="4">
        <v>14200</v>
      </c>
      <c r="J2062" s="4">
        <v>2200</v>
      </c>
      <c r="K2062" s="4"/>
      <c r="L2062" s="4">
        <v>162</v>
      </c>
      <c r="M2062" s="4"/>
      <c r="N2062" s="4">
        <v>119</v>
      </c>
      <c r="O2062" s="4">
        <v>14694</v>
      </c>
      <c r="P2062" s="4"/>
      <c r="Q2062" s="4">
        <v>0</v>
      </c>
      <c r="R2062" s="4">
        <v>60000</v>
      </c>
      <c r="S2062" s="4">
        <v>762</v>
      </c>
      <c r="T2062" s="4">
        <v>250</v>
      </c>
      <c r="U2062" s="4"/>
      <c r="V2062" s="4"/>
    </row>
    <row r="2063" spans="1:22" ht="16.5" customHeight="1" x14ac:dyDescent="0.25">
      <c r="A2063" s="3" t="s">
        <v>812</v>
      </c>
      <c r="B2063" s="12" t="s">
        <v>837</v>
      </c>
      <c r="C2063" s="1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>
        <v>2100</v>
      </c>
      <c r="O2063" s="4"/>
      <c r="P2063" s="4"/>
      <c r="Q2063" s="4">
        <v>0</v>
      </c>
      <c r="R2063" s="4"/>
      <c r="S2063" s="4"/>
      <c r="T2063" s="4"/>
      <c r="U2063" s="4"/>
      <c r="V2063" s="4"/>
    </row>
    <row r="2064" spans="1:22" ht="16.5" customHeight="1" x14ac:dyDescent="0.25">
      <c r="A2064" s="3" t="s">
        <v>812</v>
      </c>
      <c r="B2064" s="12" t="s">
        <v>838</v>
      </c>
      <c r="C2064" s="1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>
        <v>6000</v>
      </c>
      <c r="O2064" s="4"/>
      <c r="P2064" s="4"/>
      <c r="Q2064" s="4">
        <v>0</v>
      </c>
      <c r="R2064" s="4"/>
      <c r="S2064" s="4"/>
      <c r="T2064" s="4"/>
      <c r="U2064" s="4"/>
      <c r="V2064" s="4"/>
    </row>
    <row r="2065" spans="1:22" s="10" customFormat="1" ht="16.5" customHeight="1" x14ac:dyDescent="0.3">
      <c r="A2065" s="12" t="s">
        <v>812</v>
      </c>
      <c r="B2065" s="12" t="s">
        <v>2387</v>
      </c>
      <c r="C2065" s="14" t="s">
        <v>2385</v>
      </c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  <c r="S2065" s="20"/>
      <c r="T2065" s="20"/>
      <c r="U2065" s="20"/>
      <c r="V2065" s="60">
        <v>188136</v>
      </c>
    </row>
    <row r="2066" spans="1:22" ht="16.5" customHeight="1" x14ac:dyDescent="0.3">
      <c r="A2066" s="3" t="s">
        <v>812</v>
      </c>
      <c r="B2066" s="12" t="s">
        <v>2388</v>
      </c>
      <c r="C2066" s="14" t="s">
        <v>2386</v>
      </c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62">
        <v>26871</v>
      </c>
    </row>
    <row r="2067" spans="1:22" ht="16.5" customHeight="1" x14ac:dyDescent="0.25">
      <c r="A2067" s="3" t="s">
        <v>812</v>
      </c>
      <c r="B2067" s="12" t="s">
        <v>1840</v>
      </c>
      <c r="C2067" s="14" t="s">
        <v>2014</v>
      </c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>
        <v>75151</v>
      </c>
      <c r="S2067" s="4"/>
      <c r="T2067" s="4"/>
      <c r="U2067" s="4"/>
      <c r="V2067" s="4"/>
    </row>
    <row r="2068" spans="1:22" ht="16.5" customHeight="1" x14ac:dyDescent="0.25">
      <c r="A2068" s="3" t="s">
        <v>812</v>
      </c>
      <c r="B2068" s="12" t="s">
        <v>1841</v>
      </c>
      <c r="C2068" s="14" t="s">
        <v>2015</v>
      </c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>
        <v>2763</v>
      </c>
      <c r="S2068" s="4">
        <v>525386</v>
      </c>
      <c r="T2068" s="4">
        <v>90627</v>
      </c>
      <c r="U2068" s="4"/>
      <c r="V2068" s="4">
        <v>47810</v>
      </c>
    </row>
    <row r="2069" spans="1:22" ht="16.5" customHeight="1" x14ac:dyDescent="0.25">
      <c r="A2069" s="3" t="s">
        <v>812</v>
      </c>
      <c r="B2069" s="12" t="s">
        <v>1842</v>
      </c>
      <c r="C2069" s="14" t="s">
        <v>2016</v>
      </c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>
        <v>54432</v>
      </c>
      <c r="S2069" s="4">
        <v>18686</v>
      </c>
      <c r="T2069" s="4">
        <v>197887</v>
      </c>
      <c r="U2069" s="4"/>
      <c r="V2069" s="4">
        <v>267210</v>
      </c>
    </row>
    <row r="2070" spans="1:22" ht="16.5" customHeight="1" x14ac:dyDescent="0.25">
      <c r="A2070" s="3" t="s">
        <v>812</v>
      </c>
      <c r="B2070" s="12" t="s">
        <v>1843</v>
      </c>
      <c r="C2070" s="14" t="s">
        <v>2017</v>
      </c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>
        <v>345457</v>
      </c>
      <c r="S2070" s="4"/>
      <c r="T2070" s="4"/>
      <c r="U2070" s="4"/>
      <c r="V2070" s="4"/>
    </row>
    <row r="2071" spans="1:22" ht="16.5" customHeight="1" x14ac:dyDescent="0.25">
      <c r="A2071" s="3" t="s">
        <v>812</v>
      </c>
      <c r="B2071" s="12" t="s">
        <v>1838</v>
      </c>
      <c r="C2071" s="14" t="s">
        <v>2018</v>
      </c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>
        <v>31270</v>
      </c>
      <c r="S2071" s="4">
        <v>71369</v>
      </c>
      <c r="T2071" s="4">
        <v>60278</v>
      </c>
      <c r="U2071" s="4"/>
      <c r="V2071" s="4">
        <v>240672</v>
      </c>
    </row>
    <row r="2072" spans="1:22" ht="16.5" customHeight="1" x14ac:dyDescent="0.25">
      <c r="A2072" s="3" t="s">
        <v>812</v>
      </c>
      <c r="B2072" s="12" t="s">
        <v>1844</v>
      </c>
      <c r="C2072" s="14" t="s">
        <v>2019</v>
      </c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>
        <v>20672</v>
      </c>
      <c r="S2072" s="4">
        <v>162258</v>
      </c>
      <c r="T2072" s="4">
        <v>291520</v>
      </c>
      <c r="U2072" s="4"/>
      <c r="V2072" s="4">
        <v>572524</v>
      </c>
    </row>
    <row r="2073" spans="1:22" ht="16.5" customHeight="1" x14ac:dyDescent="0.3">
      <c r="A2073" s="3" t="s">
        <v>812</v>
      </c>
      <c r="B2073" s="12" t="s">
        <v>2390</v>
      </c>
      <c r="C2073" s="14" t="s">
        <v>2389</v>
      </c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62">
        <v>8770</v>
      </c>
    </row>
    <row r="2074" spans="1:22" ht="16.5" customHeight="1" x14ac:dyDescent="0.25">
      <c r="A2074" s="3" t="s">
        <v>812</v>
      </c>
      <c r="B2074" s="12" t="s">
        <v>1839</v>
      </c>
      <c r="C2074" s="14" t="s">
        <v>2020</v>
      </c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>
        <v>69205</v>
      </c>
      <c r="S2074" s="4">
        <v>59859</v>
      </c>
      <c r="T2074" s="4">
        <v>24107</v>
      </c>
      <c r="U2074" s="4"/>
      <c r="V2074" s="4">
        <v>5012</v>
      </c>
    </row>
    <row r="2075" spans="1:22" ht="16.5" customHeight="1" x14ac:dyDescent="0.25">
      <c r="A2075" s="3" t="s">
        <v>812</v>
      </c>
      <c r="B2075" s="12" t="s">
        <v>1521</v>
      </c>
      <c r="C2075" s="1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>
        <v>40</v>
      </c>
      <c r="T2075" s="4">
        <v>919</v>
      </c>
      <c r="U2075" s="4"/>
      <c r="V2075" s="4">
        <v>905</v>
      </c>
    </row>
    <row r="2076" spans="1:22" ht="16.5" customHeight="1" x14ac:dyDescent="0.3">
      <c r="A2076" s="3" t="s">
        <v>812</v>
      </c>
      <c r="B2076" s="12" t="s">
        <v>2374</v>
      </c>
      <c r="C2076" s="1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62">
        <v>80426</v>
      </c>
    </row>
    <row r="2077" spans="1:22" ht="16.5" customHeight="1" x14ac:dyDescent="0.3">
      <c r="A2077" s="3" t="s">
        <v>812</v>
      </c>
      <c r="B2077" s="12" t="s">
        <v>2009</v>
      </c>
      <c r="C2077" s="1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62">
        <v>6</v>
      </c>
    </row>
    <row r="2078" spans="1:22" ht="16.5" customHeight="1" x14ac:dyDescent="0.3">
      <c r="A2078" s="3" t="s">
        <v>812</v>
      </c>
      <c r="B2078" s="12" t="s">
        <v>2375</v>
      </c>
      <c r="C2078" s="1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62">
        <v>6</v>
      </c>
    </row>
    <row r="2079" spans="1:22" ht="16.5" customHeight="1" x14ac:dyDescent="0.3">
      <c r="A2079" s="3" t="s">
        <v>812</v>
      </c>
      <c r="B2079" s="12" t="s">
        <v>2376</v>
      </c>
      <c r="C2079" s="1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62">
        <v>67</v>
      </c>
    </row>
    <row r="2080" spans="1:22" ht="16.5" customHeight="1" x14ac:dyDescent="0.3">
      <c r="A2080" s="3" t="s">
        <v>812</v>
      </c>
      <c r="B2080" s="12" t="s">
        <v>2391</v>
      </c>
      <c r="C2080" s="1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62">
        <v>4602</v>
      </c>
    </row>
    <row r="2081" spans="1:22" ht="16.5" customHeight="1" x14ac:dyDescent="0.25">
      <c r="A2081" s="3" t="s">
        <v>812</v>
      </c>
      <c r="B2081" s="12" t="s">
        <v>2038</v>
      </c>
      <c r="C2081" s="1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>
        <v>420</v>
      </c>
      <c r="T2081" s="4">
        <v>411</v>
      </c>
      <c r="U2081" s="4"/>
      <c r="V2081" s="4"/>
    </row>
    <row r="2082" spans="1:22" ht="16.5" customHeight="1" x14ac:dyDescent="0.25">
      <c r="A2082" s="3" t="s">
        <v>812</v>
      </c>
      <c r="B2082" s="12" t="s">
        <v>2037</v>
      </c>
      <c r="C2082" s="1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>
        <v>545</v>
      </c>
      <c r="T2082" s="4">
        <v>538</v>
      </c>
      <c r="U2082" s="4"/>
      <c r="V2082" s="4"/>
    </row>
    <row r="2083" spans="1:22" ht="16.5" customHeight="1" x14ac:dyDescent="0.25">
      <c r="A2083" s="3" t="s">
        <v>812</v>
      </c>
      <c r="B2083" s="12" t="s">
        <v>2023</v>
      </c>
      <c r="C2083" s="14" t="s">
        <v>2024</v>
      </c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>
        <v>6951</v>
      </c>
      <c r="O2083" s="4">
        <v>7024</v>
      </c>
      <c r="P2083" s="4"/>
      <c r="Q2083" s="4">
        <v>0</v>
      </c>
      <c r="R2083" s="4">
        <v>879</v>
      </c>
      <c r="S2083" s="4">
        <v>31283</v>
      </c>
      <c r="T2083" s="4">
        <v>21700</v>
      </c>
      <c r="U2083" s="4"/>
      <c r="V2083" s="4">
        <v>27494</v>
      </c>
    </row>
    <row r="2084" spans="1:22" ht="16.5" customHeight="1" x14ac:dyDescent="0.25">
      <c r="A2084" s="3" t="s">
        <v>812</v>
      </c>
      <c r="B2084" s="12" t="s">
        <v>2027</v>
      </c>
      <c r="C2084" s="14" t="s">
        <v>2028</v>
      </c>
      <c r="D2084" s="4"/>
      <c r="E2084" s="4"/>
      <c r="F2084" s="4"/>
      <c r="G2084" s="4"/>
      <c r="H2084" s="4"/>
      <c r="I2084" s="4"/>
      <c r="J2084" s="4"/>
      <c r="K2084" s="4"/>
      <c r="L2084" s="4"/>
      <c r="M2084" s="4">
        <v>11456</v>
      </c>
      <c r="N2084" s="4">
        <v>10549</v>
      </c>
      <c r="O2084" s="4">
        <v>12403</v>
      </c>
      <c r="P2084" s="4">
        <v>19119</v>
      </c>
      <c r="Q2084" s="4">
        <v>0</v>
      </c>
      <c r="R2084" s="4">
        <v>7613</v>
      </c>
      <c r="S2084" s="4">
        <v>133588</v>
      </c>
      <c r="T2084" s="4">
        <v>54975</v>
      </c>
      <c r="U2084" s="4"/>
      <c r="V2084" s="4">
        <v>128493</v>
      </c>
    </row>
    <row r="2085" spans="1:22" ht="16.5" customHeight="1" x14ac:dyDescent="0.3">
      <c r="A2085" s="3" t="s">
        <v>812</v>
      </c>
      <c r="B2085" s="12" t="s">
        <v>840</v>
      </c>
      <c r="C2085" s="14"/>
      <c r="D2085" s="4">
        <v>56465</v>
      </c>
      <c r="E2085" s="4">
        <v>268336</v>
      </c>
      <c r="F2085" s="4">
        <v>258681</v>
      </c>
      <c r="G2085" s="4">
        <v>504336</v>
      </c>
      <c r="H2085" s="4">
        <v>303304</v>
      </c>
      <c r="I2085" s="4">
        <v>139179</v>
      </c>
      <c r="J2085" s="4">
        <v>83992</v>
      </c>
      <c r="K2085" s="4">
        <v>131217</v>
      </c>
      <c r="L2085" s="4">
        <v>68471</v>
      </c>
      <c r="M2085" s="4">
        <v>73899</v>
      </c>
      <c r="N2085" s="4">
        <v>85788</v>
      </c>
      <c r="O2085" s="4">
        <v>374751</v>
      </c>
      <c r="P2085" s="4">
        <f>128549+198358</f>
        <v>326907</v>
      </c>
      <c r="Q2085" s="4">
        <v>0</v>
      </c>
      <c r="R2085" s="4">
        <v>26440</v>
      </c>
      <c r="S2085" s="4">
        <v>346755</v>
      </c>
      <c r="T2085" s="4">
        <v>121202</v>
      </c>
      <c r="U2085" s="4"/>
      <c r="V2085" s="62">
        <v>17</v>
      </c>
    </row>
    <row r="2086" spans="1:22" ht="16.5" customHeight="1" x14ac:dyDescent="0.25">
      <c r="A2086" s="3" t="s">
        <v>812</v>
      </c>
      <c r="B2086" s="12" t="s">
        <v>2025</v>
      </c>
      <c r="C2086" s="14" t="s">
        <v>2026</v>
      </c>
      <c r="D2086" s="4"/>
      <c r="E2086" s="4"/>
      <c r="F2086" s="4"/>
      <c r="G2086" s="4"/>
      <c r="H2086" s="4"/>
      <c r="I2086" s="4"/>
      <c r="J2086" s="4"/>
      <c r="K2086" s="4"/>
      <c r="L2086" s="4"/>
      <c r="M2086" s="4">
        <v>12259</v>
      </c>
      <c r="N2086" s="4">
        <v>10434</v>
      </c>
      <c r="O2086" s="4">
        <v>3533</v>
      </c>
      <c r="P2086" s="4">
        <v>217</v>
      </c>
      <c r="Q2086" s="4">
        <v>0</v>
      </c>
      <c r="R2086" s="4">
        <v>42693</v>
      </c>
      <c r="S2086" s="4"/>
      <c r="T2086" s="4">
        <v>95561</v>
      </c>
      <c r="U2086" s="4"/>
      <c r="V2086" s="4">
        <v>427539</v>
      </c>
    </row>
    <row r="2087" spans="1:22" ht="16.5" customHeight="1" x14ac:dyDescent="0.25">
      <c r="A2087" s="3" t="s">
        <v>812</v>
      </c>
      <c r="B2087" s="12" t="s">
        <v>2022</v>
      </c>
      <c r="C2087" s="14" t="s">
        <v>2021</v>
      </c>
      <c r="D2087" s="4"/>
      <c r="E2087" s="4"/>
      <c r="F2087" s="4"/>
      <c r="G2087" s="4"/>
      <c r="H2087" s="4"/>
      <c r="I2087" s="4"/>
      <c r="J2087" s="4"/>
      <c r="K2087" s="4"/>
      <c r="L2087" s="4"/>
      <c r="M2087" s="4">
        <v>49035</v>
      </c>
      <c r="N2087" s="4">
        <v>55636</v>
      </c>
      <c r="O2087" s="4">
        <v>14723</v>
      </c>
      <c r="P2087" s="4">
        <v>2917</v>
      </c>
      <c r="Q2087" s="4">
        <v>0</v>
      </c>
      <c r="R2087" s="4">
        <v>817</v>
      </c>
      <c r="S2087" s="4">
        <v>40943</v>
      </c>
      <c r="T2087" s="4">
        <v>69740</v>
      </c>
      <c r="U2087" s="4"/>
      <c r="V2087" s="4">
        <v>17580</v>
      </c>
    </row>
    <row r="2088" spans="1:22" ht="16.5" customHeight="1" x14ac:dyDescent="0.25">
      <c r="A2088" s="3" t="s">
        <v>812</v>
      </c>
      <c r="B2088" s="12" t="s">
        <v>2035</v>
      </c>
      <c r="C2088" s="14" t="s">
        <v>2036</v>
      </c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>
        <v>4268</v>
      </c>
      <c r="U2088" s="4"/>
      <c r="V2088" s="4">
        <v>8420</v>
      </c>
    </row>
    <row r="2089" spans="1:22" ht="16.5" customHeight="1" x14ac:dyDescent="0.25">
      <c r="A2089" s="3" t="s">
        <v>812</v>
      </c>
      <c r="B2089" s="12" t="s">
        <v>2032</v>
      </c>
      <c r="C2089" s="14" t="s">
        <v>2033</v>
      </c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>
        <v>827</v>
      </c>
      <c r="T2089" s="4">
        <v>14415</v>
      </c>
      <c r="U2089" s="4"/>
      <c r="V2089" s="4">
        <v>473218</v>
      </c>
    </row>
    <row r="2090" spans="1:22" ht="16.5" customHeight="1" x14ac:dyDescent="0.25">
      <c r="A2090" s="3" t="s">
        <v>812</v>
      </c>
      <c r="B2090" s="12" t="s">
        <v>2030</v>
      </c>
      <c r="C2090" s="14" t="s">
        <v>2031</v>
      </c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>
        <v>270</v>
      </c>
      <c r="S2090" s="4">
        <v>27261</v>
      </c>
      <c r="T2090" s="4">
        <v>57673</v>
      </c>
      <c r="U2090" s="4"/>
      <c r="V2090" s="4">
        <v>6257</v>
      </c>
    </row>
    <row r="2091" spans="1:22" ht="16.5" customHeight="1" x14ac:dyDescent="0.25">
      <c r="A2091" s="3" t="s">
        <v>812</v>
      </c>
      <c r="B2091" s="12" t="s">
        <v>2034</v>
      </c>
      <c r="C2091" s="59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>
        <v>78</v>
      </c>
      <c r="T2091" s="4">
        <v>159</v>
      </c>
      <c r="U2091" s="4"/>
      <c r="V2091" s="4">
        <v>65</v>
      </c>
    </row>
    <row r="2092" spans="1:22" ht="16.5" customHeight="1" x14ac:dyDescent="0.25">
      <c r="A2092" s="3" t="s">
        <v>812</v>
      </c>
      <c r="B2092" s="12" t="s">
        <v>2029</v>
      </c>
      <c r="C2092" s="14"/>
      <c r="D2092" s="4"/>
      <c r="E2092" s="4"/>
      <c r="F2092" s="4"/>
      <c r="G2092" s="4"/>
      <c r="H2092" s="4"/>
      <c r="I2092" s="4"/>
      <c r="J2092" s="4"/>
      <c r="K2092" s="4"/>
      <c r="L2092" s="4"/>
      <c r="M2092" s="4">
        <v>5924</v>
      </c>
      <c r="N2092" s="4">
        <v>3711</v>
      </c>
      <c r="O2092" s="4"/>
      <c r="P2092" s="4">
        <v>1834</v>
      </c>
      <c r="Q2092" s="4">
        <v>0</v>
      </c>
      <c r="R2092" s="4">
        <v>0</v>
      </c>
      <c r="S2092" s="4"/>
      <c r="T2092" s="4"/>
      <c r="U2092" s="4"/>
      <c r="V2092" s="4"/>
    </row>
    <row r="2093" spans="1:22" ht="16.5" customHeight="1" x14ac:dyDescent="0.25">
      <c r="A2093" s="3" t="s">
        <v>812</v>
      </c>
      <c r="B2093" s="12" t="s">
        <v>1845</v>
      </c>
      <c r="C2093" s="1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>
        <v>4056</v>
      </c>
      <c r="P2093" s="4"/>
      <c r="Q2093" s="4">
        <v>0</v>
      </c>
      <c r="R2093" s="4">
        <v>0</v>
      </c>
      <c r="S2093" s="4"/>
      <c r="T2093" s="4"/>
      <c r="U2093" s="4"/>
      <c r="V2093" s="4"/>
    </row>
    <row r="2094" spans="1:22" ht="16.5" customHeight="1" x14ac:dyDescent="0.25">
      <c r="A2094" s="3" t="s">
        <v>812</v>
      </c>
      <c r="B2094" s="12" t="s">
        <v>841</v>
      </c>
      <c r="C2094" s="13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>
        <v>28858</v>
      </c>
      <c r="O2094" s="4"/>
      <c r="P2094" s="4"/>
      <c r="Q2094" s="4">
        <v>0</v>
      </c>
      <c r="R2094" s="4"/>
      <c r="S2094" s="4"/>
      <c r="T2094" s="4"/>
      <c r="U2094" s="4"/>
      <c r="V2094" s="4"/>
    </row>
    <row r="2095" spans="1:22" ht="16.5" customHeight="1" x14ac:dyDescent="0.25">
      <c r="A2095" s="3" t="s">
        <v>812</v>
      </c>
      <c r="B2095" s="12" t="s">
        <v>1227</v>
      </c>
      <c r="C2095" s="13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>
        <v>69777</v>
      </c>
      <c r="S2095" s="4">
        <v>60420</v>
      </c>
      <c r="T2095" s="4"/>
      <c r="U2095" s="4">
        <v>31500</v>
      </c>
      <c r="V2095" s="4">
        <v>39800</v>
      </c>
    </row>
    <row r="2096" spans="1:22" ht="16.5" customHeight="1" x14ac:dyDescent="0.25">
      <c r="A2096" s="3" t="s">
        <v>812</v>
      </c>
      <c r="B2096" s="12" t="s">
        <v>1922</v>
      </c>
      <c r="C2096" s="1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>
        <v>875</v>
      </c>
      <c r="T2096" s="4">
        <v>278</v>
      </c>
      <c r="U2096" s="4"/>
      <c r="V2096" s="4">
        <v>80426</v>
      </c>
    </row>
    <row r="2097" spans="1:23" ht="16.5" customHeight="1" x14ac:dyDescent="0.25">
      <c r="A2097" s="3" t="s">
        <v>812</v>
      </c>
      <c r="B2097" s="12" t="s">
        <v>2044</v>
      </c>
      <c r="C2097" s="14" t="s">
        <v>2045</v>
      </c>
      <c r="D2097" s="4">
        <v>1651898</v>
      </c>
      <c r="E2097" s="4">
        <v>1248657</v>
      </c>
      <c r="F2097" s="4">
        <v>2065866</v>
      </c>
      <c r="G2097" s="4">
        <v>2331517</v>
      </c>
      <c r="H2097" s="4">
        <v>2030068</v>
      </c>
      <c r="I2097" s="4">
        <v>1998038</v>
      </c>
      <c r="J2097" s="4">
        <v>3565788</v>
      </c>
      <c r="K2097" s="4">
        <v>1050053</v>
      </c>
      <c r="L2097" s="4">
        <v>154556</v>
      </c>
      <c r="M2097" s="4">
        <v>498602</v>
      </c>
      <c r="N2097" s="4">
        <v>423613</v>
      </c>
      <c r="O2097" s="4">
        <v>265147</v>
      </c>
      <c r="P2097" s="4">
        <v>297911</v>
      </c>
      <c r="Q2097" s="4">
        <v>164283</v>
      </c>
      <c r="R2097" s="4">
        <v>1072870</v>
      </c>
      <c r="S2097" s="4">
        <v>1132096</v>
      </c>
      <c r="T2097" s="4">
        <v>908725</v>
      </c>
      <c r="U2097" s="4">
        <v>138552</v>
      </c>
      <c r="V2097" s="4">
        <v>171736</v>
      </c>
    </row>
    <row r="2098" spans="1:23" ht="16.5" customHeight="1" x14ac:dyDescent="0.25">
      <c r="A2098" s="3" t="s">
        <v>812</v>
      </c>
      <c r="B2098" s="12" t="s">
        <v>1528</v>
      </c>
      <c r="C2098" s="13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>
        <v>13</v>
      </c>
      <c r="U2098" s="4"/>
      <c r="V2098" s="4">
        <v>8</v>
      </c>
    </row>
    <row r="2099" spans="1:23" ht="16.5" customHeight="1" x14ac:dyDescent="0.25">
      <c r="A2099" s="17" t="s">
        <v>985</v>
      </c>
      <c r="B2099" s="17" t="s">
        <v>985</v>
      </c>
      <c r="C2099" s="17"/>
      <c r="D2099" s="19">
        <f t="shared" ref="D2099:T2099" si="56">SUM(D2004:D2096)</f>
        <v>402042</v>
      </c>
      <c r="E2099" s="19">
        <f t="shared" si="56"/>
        <v>963229</v>
      </c>
      <c r="F2099" s="19">
        <f t="shared" si="56"/>
        <v>596627</v>
      </c>
      <c r="G2099" s="19">
        <f t="shared" si="56"/>
        <v>711894</v>
      </c>
      <c r="H2099" s="19">
        <f t="shared" si="56"/>
        <v>848248</v>
      </c>
      <c r="I2099" s="19">
        <f t="shared" si="56"/>
        <v>1402405</v>
      </c>
      <c r="J2099" s="19">
        <f t="shared" si="56"/>
        <v>857018</v>
      </c>
      <c r="K2099" s="19">
        <f t="shared" si="56"/>
        <v>1851707</v>
      </c>
      <c r="L2099" s="19">
        <f t="shared" si="56"/>
        <v>2535529</v>
      </c>
      <c r="M2099" s="19">
        <f t="shared" si="56"/>
        <v>3359315</v>
      </c>
      <c r="N2099" s="19">
        <f t="shared" si="56"/>
        <v>2179391</v>
      </c>
      <c r="O2099" s="19">
        <f t="shared" si="56"/>
        <v>1813841</v>
      </c>
      <c r="P2099" s="19">
        <f t="shared" si="56"/>
        <v>1132310</v>
      </c>
      <c r="Q2099" s="19">
        <f t="shared" si="56"/>
        <v>479419</v>
      </c>
      <c r="R2099" s="19">
        <f t="shared" si="56"/>
        <v>2083025</v>
      </c>
      <c r="S2099" s="19">
        <f t="shared" si="56"/>
        <v>2747530</v>
      </c>
      <c r="T2099" s="19">
        <f t="shared" si="56"/>
        <v>2462095</v>
      </c>
      <c r="U2099" s="19">
        <f>SUM(U1943:U2098)</f>
        <v>683534</v>
      </c>
      <c r="V2099" s="19">
        <f>SUM(V1943:V2098)</f>
        <v>7288864</v>
      </c>
      <c r="W2099" s="15" t="s">
        <v>939</v>
      </c>
    </row>
    <row r="2100" spans="1:23" ht="16.5" customHeight="1" x14ac:dyDescent="0.25">
      <c r="A2100" s="3" t="s">
        <v>898</v>
      </c>
      <c r="B2100" s="13" t="s">
        <v>844</v>
      </c>
      <c r="C2100" s="13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>
        <v>2279</v>
      </c>
      <c r="O2100" s="4"/>
      <c r="P2100" s="4"/>
      <c r="Q2100" s="4">
        <v>0</v>
      </c>
      <c r="R2100" s="4"/>
      <c r="S2100" s="4"/>
      <c r="T2100" s="4"/>
      <c r="U2100" s="4"/>
      <c r="V2100" s="4"/>
    </row>
    <row r="2101" spans="1:23" ht="16.5" customHeight="1" x14ac:dyDescent="0.25">
      <c r="A2101" s="3" t="s">
        <v>898</v>
      </c>
      <c r="B2101" s="13" t="s">
        <v>1924</v>
      </c>
      <c r="C2101" s="13"/>
      <c r="D2101" s="4">
        <v>7000</v>
      </c>
      <c r="E2101" s="4"/>
      <c r="F2101" s="4"/>
      <c r="G2101" s="4"/>
      <c r="H2101" s="4"/>
      <c r="I2101" s="4"/>
      <c r="J2101" s="4"/>
      <c r="K2101" s="4">
        <v>210</v>
      </c>
      <c r="L2101" s="4">
        <v>5749</v>
      </c>
      <c r="M2101" s="4">
        <v>7975</v>
      </c>
      <c r="N2101" s="4">
        <v>16701</v>
      </c>
      <c r="O2101" s="4"/>
      <c r="P2101" s="4">
        <v>63496</v>
      </c>
      <c r="Q2101" s="4">
        <v>0</v>
      </c>
      <c r="R2101" s="4">
        <v>9059</v>
      </c>
      <c r="S2101" s="4">
        <v>14048</v>
      </c>
      <c r="T2101" s="4">
        <v>40343</v>
      </c>
      <c r="U2101" s="4">
        <v>99208</v>
      </c>
      <c r="V2101" s="4">
        <v>312747</v>
      </c>
    </row>
    <row r="2102" spans="1:23" ht="16.5" customHeight="1" x14ac:dyDescent="0.25">
      <c r="A2102" s="3" t="s">
        <v>898</v>
      </c>
      <c r="B2102" s="13" t="s">
        <v>845</v>
      </c>
      <c r="C2102" s="13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>
        <v>13</v>
      </c>
      <c r="O2102" s="4"/>
      <c r="P2102" s="4"/>
      <c r="Q2102" s="4">
        <v>0</v>
      </c>
      <c r="R2102" s="4"/>
      <c r="S2102" s="4"/>
      <c r="T2102" s="4"/>
      <c r="U2102" s="4"/>
      <c r="V2102" s="4"/>
    </row>
    <row r="2103" spans="1:23" ht="16.5" customHeight="1" x14ac:dyDescent="0.25">
      <c r="A2103" s="3" t="s">
        <v>898</v>
      </c>
      <c r="B2103" s="13" t="s">
        <v>846</v>
      </c>
      <c r="C2103" s="13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>
        <v>180</v>
      </c>
      <c r="O2103" s="4"/>
      <c r="P2103" s="4"/>
      <c r="Q2103" s="4">
        <v>0</v>
      </c>
      <c r="R2103" s="4"/>
      <c r="S2103" s="4"/>
      <c r="T2103" s="4"/>
      <c r="U2103" s="4">
        <v>14473</v>
      </c>
      <c r="V2103" s="4"/>
    </row>
    <row r="2104" spans="1:23" ht="16.5" customHeight="1" x14ac:dyDescent="0.25">
      <c r="A2104" s="3" t="s">
        <v>898</v>
      </c>
      <c r="B2104" s="13" t="s">
        <v>847</v>
      </c>
      <c r="C2104" s="13"/>
      <c r="D2104" s="4"/>
      <c r="E2104" s="4"/>
      <c r="F2104" s="4"/>
      <c r="G2104" s="4"/>
      <c r="H2104" s="4"/>
      <c r="I2104" s="4"/>
      <c r="J2104" s="4">
        <v>32540</v>
      </c>
      <c r="K2104" s="4"/>
      <c r="L2104" s="4">
        <v>48150</v>
      </c>
      <c r="M2104" s="4">
        <v>350000</v>
      </c>
      <c r="N2104" s="4">
        <v>48150</v>
      </c>
      <c r="O2104" s="4">
        <v>99491</v>
      </c>
      <c r="P2104" s="4">
        <v>12000</v>
      </c>
      <c r="Q2104" s="4">
        <v>0</v>
      </c>
      <c r="R2104" s="4"/>
      <c r="S2104" s="4">
        <v>6918</v>
      </c>
      <c r="T2104" s="4"/>
      <c r="U2104" s="4"/>
      <c r="V2104" s="4">
        <v>2653</v>
      </c>
    </row>
    <row r="2105" spans="1:23" ht="16.5" customHeight="1" x14ac:dyDescent="0.3">
      <c r="A2105" s="3" t="s">
        <v>898</v>
      </c>
      <c r="B2105" s="13" t="s">
        <v>2392</v>
      </c>
      <c r="C2105" s="13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62">
        <v>413</v>
      </c>
    </row>
    <row r="2106" spans="1:23" ht="16.5" customHeight="1" x14ac:dyDescent="0.25">
      <c r="A2106" s="3" t="s">
        <v>898</v>
      </c>
      <c r="B2106" s="13" t="s">
        <v>848</v>
      </c>
      <c r="C2106" s="13"/>
      <c r="D2106" s="4">
        <v>429524</v>
      </c>
      <c r="E2106" s="4">
        <v>30280</v>
      </c>
      <c r="F2106" s="4">
        <v>85900</v>
      </c>
      <c r="G2106" s="4">
        <v>7235</v>
      </c>
      <c r="H2106" s="4"/>
      <c r="I2106" s="4">
        <v>5948</v>
      </c>
      <c r="J2106" s="4">
        <v>84810</v>
      </c>
      <c r="K2106" s="4">
        <v>1201944</v>
      </c>
      <c r="L2106" s="4">
        <v>926519</v>
      </c>
      <c r="M2106" s="4">
        <v>573042</v>
      </c>
      <c r="N2106" s="4">
        <v>1373085</v>
      </c>
      <c r="O2106" s="4">
        <v>411070</v>
      </c>
      <c r="P2106" s="4">
        <v>325638</v>
      </c>
      <c r="Q2106" s="4">
        <v>61643</v>
      </c>
      <c r="R2106" s="4">
        <v>333147</v>
      </c>
      <c r="S2106" s="4">
        <v>61200</v>
      </c>
      <c r="T2106" s="4">
        <v>157271</v>
      </c>
      <c r="U2106" s="4">
        <v>218643</v>
      </c>
      <c r="V2106" s="4">
        <v>342910</v>
      </c>
    </row>
    <row r="2107" spans="1:23" ht="16.5" customHeight="1" x14ac:dyDescent="0.3">
      <c r="A2107" s="3" t="s">
        <v>898</v>
      </c>
      <c r="B2107" s="13" t="s">
        <v>2393</v>
      </c>
      <c r="C2107" s="13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62">
        <v>1734</v>
      </c>
    </row>
    <row r="2108" spans="1:23" ht="16.5" customHeight="1" x14ac:dyDescent="0.3">
      <c r="A2108" s="3" t="s">
        <v>898</v>
      </c>
      <c r="B2108" s="13" t="s">
        <v>2394</v>
      </c>
      <c r="C2108" s="13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62">
        <v>6004</v>
      </c>
    </row>
    <row r="2109" spans="1:23" ht="16.5" customHeight="1" x14ac:dyDescent="0.3">
      <c r="A2109" s="3" t="s">
        <v>898</v>
      </c>
      <c r="B2109" s="13" t="s">
        <v>2395</v>
      </c>
      <c r="C2109" s="13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62">
        <v>1040</v>
      </c>
    </row>
    <row r="2110" spans="1:23" ht="16.5" customHeight="1" x14ac:dyDescent="0.3">
      <c r="A2110" s="3" t="s">
        <v>898</v>
      </c>
      <c r="B2110" s="13" t="s">
        <v>2396</v>
      </c>
      <c r="C2110" s="13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62">
        <v>5491</v>
      </c>
    </row>
    <row r="2111" spans="1:23" ht="16.5" customHeight="1" x14ac:dyDescent="0.3">
      <c r="A2111" s="3" t="s">
        <v>898</v>
      </c>
      <c r="B2111" s="13" t="s">
        <v>2397</v>
      </c>
      <c r="C2111" s="13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62">
        <v>7384</v>
      </c>
    </row>
    <row r="2112" spans="1:23" ht="16.5" customHeight="1" x14ac:dyDescent="0.25">
      <c r="A2112" s="3" t="s">
        <v>898</v>
      </c>
      <c r="B2112" s="13" t="s">
        <v>849</v>
      </c>
      <c r="C2112" s="14"/>
      <c r="D2112" s="4">
        <v>5271697</v>
      </c>
      <c r="E2112" s="4">
        <v>114450</v>
      </c>
      <c r="F2112" s="4">
        <v>549900</v>
      </c>
      <c r="G2112" s="4">
        <v>240128</v>
      </c>
      <c r="H2112" s="4"/>
      <c r="I2112" s="4">
        <f>5000+1300+58640</f>
        <v>64940</v>
      </c>
      <c r="J2112" s="4">
        <v>2888719</v>
      </c>
      <c r="K2112" s="4">
        <v>3037283</v>
      </c>
      <c r="L2112" s="4">
        <v>3837983</v>
      </c>
      <c r="M2112" s="4">
        <v>2135247</v>
      </c>
      <c r="N2112" s="4">
        <v>7495850</v>
      </c>
      <c r="O2112" s="4">
        <v>7185039</v>
      </c>
      <c r="P2112" s="4">
        <v>5757366</v>
      </c>
      <c r="Q2112" s="4">
        <v>3833110</v>
      </c>
      <c r="R2112" s="4">
        <v>3692994</v>
      </c>
      <c r="S2112" s="4">
        <v>1472943</v>
      </c>
      <c r="T2112" s="4">
        <v>2883234</v>
      </c>
      <c r="U2112" s="4">
        <v>4344766</v>
      </c>
      <c r="V2112" s="4">
        <v>2878371</v>
      </c>
    </row>
    <row r="2113" spans="1:22" ht="16.5" customHeight="1" x14ac:dyDescent="0.3">
      <c r="A2113" s="3" t="s">
        <v>898</v>
      </c>
      <c r="B2113" s="13" t="s">
        <v>2398</v>
      </c>
      <c r="C2113" s="13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62">
        <v>7864</v>
      </c>
    </row>
    <row r="2114" spans="1:22" ht="16.5" customHeight="1" x14ac:dyDescent="0.3">
      <c r="A2114" s="3" t="s">
        <v>898</v>
      </c>
      <c r="B2114" s="13" t="s">
        <v>2399</v>
      </c>
      <c r="C2114" s="13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62">
        <v>4967</v>
      </c>
    </row>
    <row r="2115" spans="1:22" s="10" customFormat="1" ht="16.5" customHeight="1" x14ac:dyDescent="0.3">
      <c r="A2115" s="3" t="s">
        <v>898</v>
      </c>
      <c r="B2115" s="13" t="s">
        <v>2400</v>
      </c>
      <c r="C2115" s="13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62">
        <v>84433</v>
      </c>
    </row>
    <row r="2116" spans="1:22" s="10" customFormat="1" ht="16.5" customHeight="1" x14ac:dyDescent="0.3">
      <c r="A2116" s="3" t="s">
        <v>898</v>
      </c>
      <c r="B2116" s="13" t="s">
        <v>2401</v>
      </c>
      <c r="C2116" s="13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62">
        <v>52213</v>
      </c>
    </row>
    <row r="2117" spans="1:22" s="10" customFormat="1" ht="16.5" customHeight="1" x14ac:dyDescent="0.3">
      <c r="A2117" s="3" t="s">
        <v>898</v>
      </c>
      <c r="B2117" s="13" t="s">
        <v>2402</v>
      </c>
      <c r="C2117" s="13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62">
        <v>6476</v>
      </c>
    </row>
    <row r="2118" spans="1:22" s="10" customFormat="1" ht="16.5" customHeight="1" x14ac:dyDescent="0.3">
      <c r="A2118" s="3" t="s">
        <v>898</v>
      </c>
      <c r="B2118" s="13" t="s">
        <v>2403</v>
      </c>
      <c r="C2118" s="13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62">
        <v>3010</v>
      </c>
    </row>
    <row r="2119" spans="1:22" ht="16.5" customHeight="1" x14ac:dyDescent="0.25">
      <c r="A2119" s="3" t="s">
        <v>898</v>
      </c>
      <c r="B2119" s="13" t="s">
        <v>850</v>
      </c>
      <c r="C2119" s="13"/>
      <c r="D2119" s="4"/>
      <c r="E2119" s="4"/>
      <c r="F2119" s="4"/>
      <c r="G2119" s="4"/>
      <c r="H2119" s="4"/>
      <c r="I2119" s="4"/>
      <c r="J2119" s="4"/>
      <c r="K2119" s="4">
        <v>28000</v>
      </c>
      <c r="L2119" s="4"/>
      <c r="M2119" s="4"/>
      <c r="N2119" s="4">
        <v>89245</v>
      </c>
      <c r="O2119" s="4">
        <v>90857</v>
      </c>
      <c r="P2119" s="4">
        <v>76947</v>
      </c>
      <c r="Q2119" s="4">
        <v>93709</v>
      </c>
      <c r="R2119" s="4">
        <v>29321</v>
      </c>
      <c r="S2119" s="4">
        <v>15448</v>
      </c>
      <c r="T2119" s="4">
        <v>32904</v>
      </c>
      <c r="U2119" s="4">
        <v>44497</v>
      </c>
      <c r="V2119" s="4">
        <v>39721</v>
      </c>
    </row>
    <row r="2120" spans="1:22" ht="16.5" customHeight="1" x14ac:dyDescent="0.25">
      <c r="A2120" s="3" t="s">
        <v>898</v>
      </c>
      <c r="B2120" s="13" t="s">
        <v>851</v>
      </c>
      <c r="C2120" s="13"/>
      <c r="D2120" s="4">
        <v>686445</v>
      </c>
      <c r="E2120" s="4">
        <v>47756</v>
      </c>
      <c r="F2120" s="4">
        <v>19891</v>
      </c>
      <c r="G2120" s="4">
        <v>178420</v>
      </c>
      <c r="H2120" s="4">
        <v>40000</v>
      </c>
      <c r="I2120" s="4">
        <v>151942</v>
      </c>
      <c r="J2120" s="4">
        <v>977475</v>
      </c>
      <c r="K2120" s="4">
        <v>473784</v>
      </c>
      <c r="L2120" s="4">
        <v>1425592</v>
      </c>
      <c r="M2120" s="4">
        <v>887902</v>
      </c>
      <c r="N2120" s="4">
        <v>2374106</v>
      </c>
      <c r="O2120" s="4">
        <v>2333743</v>
      </c>
      <c r="P2120" s="4">
        <v>1359016</v>
      </c>
      <c r="Q2120" s="4">
        <v>400505</v>
      </c>
      <c r="R2120" s="4">
        <v>544525</v>
      </c>
      <c r="S2120" s="4">
        <v>567120</v>
      </c>
      <c r="T2120" s="4">
        <v>872419</v>
      </c>
      <c r="U2120" s="4">
        <v>1323141</v>
      </c>
      <c r="V2120" s="4">
        <v>128361</v>
      </c>
    </row>
    <row r="2121" spans="1:22" s="10" customFormat="1" ht="16.5" customHeight="1" x14ac:dyDescent="0.3">
      <c r="A2121" s="3" t="s">
        <v>898</v>
      </c>
      <c r="B2121" s="13" t="s">
        <v>2404</v>
      </c>
      <c r="C2121" s="13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62">
        <v>60</v>
      </c>
    </row>
    <row r="2122" spans="1:22" ht="16.5" customHeight="1" x14ac:dyDescent="0.3">
      <c r="A2122" s="3" t="s">
        <v>898</v>
      </c>
      <c r="B2122" s="13" t="s">
        <v>2405</v>
      </c>
      <c r="C2122" s="13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62">
        <v>14487</v>
      </c>
    </row>
    <row r="2123" spans="1:22" ht="16.5" customHeight="1" x14ac:dyDescent="0.25">
      <c r="A2123" s="3" t="s">
        <v>898</v>
      </c>
      <c r="B2123" s="13" t="s">
        <v>852</v>
      </c>
      <c r="C2123" s="13"/>
      <c r="D2123" s="4">
        <v>136438</v>
      </c>
      <c r="E2123" s="4">
        <v>6230</v>
      </c>
      <c r="F2123" s="4">
        <v>3800</v>
      </c>
      <c r="G2123" s="4">
        <v>98114</v>
      </c>
      <c r="H2123" s="4">
        <v>129250</v>
      </c>
      <c r="I2123" s="4">
        <v>275672</v>
      </c>
      <c r="J2123" s="4">
        <v>3719336</v>
      </c>
      <c r="K2123" s="4">
        <v>505890</v>
      </c>
      <c r="L2123" s="4">
        <v>1156211</v>
      </c>
      <c r="M2123" s="4">
        <v>637794</v>
      </c>
      <c r="N2123" s="4">
        <v>1493419</v>
      </c>
      <c r="O2123" s="4">
        <v>1753195</v>
      </c>
      <c r="P2123" s="4">
        <v>1334473</v>
      </c>
      <c r="Q2123" s="4">
        <v>1516525</v>
      </c>
      <c r="R2123" s="4">
        <v>1850076</v>
      </c>
      <c r="S2123" s="4">
        <v>1582359</v>
      </c>
      <c r="T2123" s="4">
        <v>1263262</v>
      </c>
      <c r="U2123" s="4">
        <v>1092997</v>
      </c>
      <c r="V2123" s="4">
        <v>826238</v>
      </c>
    </row>
    <row r="2124" spans="1:22" ht="16.5" customHeight="1" x14ac:dyDescent="0.3">
      <c r="A2124" s="3" t="s">
        <v>898</v>
      </c>
      <c r="B2124" s="13" t="s">
        <v>2406</v>
      </c>
      <c r="C2124" s="13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62">
        <v>1560</v>
      </c>
    </row>
    <row r="2125" spans="1:22" ht="16.5" customHeight="1" x14ac:dyDescent="0.3">
      <c r="A2125" s="3" t="s">
        <v>898</v>
      </c>
      <c r="B2125" s="13" t="s">
        <v>2407</v>
      </c>
      <c r="C2125" s="13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62">
        <v>158</v>
      </c>
    </row>
    <row r="2126" spans="1:22" ht="16.5" customHeight="1" x14ac:dyDescent="0.3">
      <c r="A2126" s="3" t="s">
        <v>898</v>
      </c>
      <c r="B2126" s="13" t="s">
        <v>2408</v>
      </c>
      <c r="C2126" s="13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62">
        <v>3702</v>
      </c>
    </row>
    <row r="2127" spans="1:22" ht="16.5" customHeight="1" x14ac:dyDescent="0.3">
      <c r="A2127" s="3" t="s">
        <v>898</v>
      </c>
      <c r="B2127" s="13" t="s">
        <v>2409</v>
      </c>
      <c r="C2127" s="13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62">
        <v>1404</v>
      </c>
    </row>
    <row r="2128" spans="1:22" ht="16.5" customHeight="1" x14ac:dyDescent="0.3">
      <c r="A2128" s="3" t="s">
        <v>898</v>
      </c>
      <c r="B2128" s="13" t="s">
        <v>2410</v>
      </c>
      <c r="C2128" s="13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62">
        <v>1180</v>
      </c>
    </row>
    <row r="2129" spans="1:22" ht="16.5" customHeight="1" x14ac:dyDescent="0.25">
      <c r="A2129" s="3" t="s">
        <v>898</v>
      </c>
      <c r="B2129" s="13" t="s">
        <v>853</v>
      </c>
      <c r="C2129" s="13"/>
      <c r="D2129" s="4"/>
      <c r="E2129" s="4"/>
      <c r="F2129" s="4"/>
      <c r="G2129" s="4"/>
      <c r="H2129" s="4"/>
      <c r="I2129" s="4"/>
      <c r="J2129" s="4">
        <v>50800</v>
      </c>
      <c r="K2129" s="4"/>
      <c r="L2129" s="4"/>
      <c r="M2129" s="4">
        <v>2819</v>
      </c>
      <c r="N2129" s="4">
        <v>17531</v>
      </c>
      <c r="O2129" s="4"/>
      <c r="P2129" s="4"/>
      <c r="Q2129" s="4">
        <v>0</v>
      </c>
      <c r="R2129" s="4"/>
      <c r="S2129" s="4"/>
      <c r="T2129" s="4">
        <v>34500</v>
      </c>
      <c r="U2129" s="4">
        <v>4500</v>
      </c>
      <c r="V2129" s="4">
        <v>8309</v>
      </c>
    </row>
    <row r="2130" spans="1:22" ht="16.5" customHeight="1" x14ac:dyDescent="0.25">
      <c r="A2130" s="3" t="s">
        <v>898</v>
      </c>
      <c r="B2130" s="13" t="s">
        <v>1228</v>
      </c>
      <c r="C2130" s="13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>
        <v>48612</v>
      </c>
      <c r="S2130" s="4">
        <v>16477</v>
      </c>
      <c r="T2130" s="4">
        <v>5859</v>
      </c>
      <c r="U2130" s="4"/>
      <c r="V2130" s="4"/>
    </row>
    <row r="2131" spans="1:22" ht="16.5" customHeight="1" x14ac:dyDescent="0.3">
      <c r="A2131" s="3" t="s">
        <v>898</v>
      </c>
      <c r="B2131" s="13" t="s">
        <v>2411</v>
      </c>
      <c r="C2131" s="13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62">
        <v>100</v>
      </c>
    </row>
    <row r="2132" spans="1:22" ht="16.5" customHeight="1" x14ac:dyDescent="0.25">
      <c r="A2132" s="3" t="s">
        <v>898</v>
      </c>
      <c r="B2132" s="13" t="s">
        <v>854</v>
      </c>
      <c r="C2132" s="13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>
        <v>4659</v>
      </c>
      <c r="O2132" s="4"/>
      <c r="P2132" s="4"/>
      <c r="Q2132" s="4">
        <v>0</v>
      </c>
      <c r="R2132" s="4"/>
      <c r="S2132" s="4"/>
      <c r="T2132" s="4"/>
      <c r="U2132" s="4"/>
      <c r="V2132" s="4"/>
    </row>
    <row r="2133" spans="1:22" ht="16.5" customHeight="1" x14ac:dyDescent="0.25">
      <c r="A2133" s="3" t="s">
        <v>898</v>
      </c>
      <c r="B2133" s="13" t="s">
        <v>855</v>
      </c>
      <c r="C2133" s="13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>
        <v>100</v>
      </c>
      <c r="O2133" s="4"/>
      <c r="P2133" s="4"/>
      <c r="Q2133" s="4">
        <v>0</v>
      </c>
      <c r="R2133" s="4"/>
      <c r="S2133" s="4"/>
      <c r="T2133" s="4"/>
      <c r="U2133" s="4"/>
      <c r="V2133" s="4"/>
    </row>
    <row r="2134" spans="1:22" ht="16.5" customHeight="1" x14ac:dyDescent="0.25">
      <c r="A2134" s="3" t="s">
        <v>898</v>
      </c>
      <c r="B2134" s="13" t="s">
        <v>1229</v>
      </c>
      <c r="C2134" s="13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>
        <v>1100</v>
      </c>
      <c r="S2134" s="4"/>
      <c r="T2134" s="4"/>
      <c r="U2134" s="4"/>
      <c r="V2134" s="4"/>
    </row>
    <row r="2135" spans="1:22" ht="16.5" customHeight="1" x14ac:dyDescent="0.25">
      <c r="A2135" s="3" t="s">
        <v>898</v>
      </c>
      <c r="B2135" s="13" t="s">
        <v>856</v>
      </c>
      <c r="C2135" s="13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>
        <v>4634</v>
      </c>
      <c r="O2135" s="4"/>
      <c r="P2135" s="4"/>
      <c r="Q2135" s="4">
        <v>0</v>
      </c>
      <c r="R2135" s="4"/>
      <c r="S2135" s="4"/>
      <c r="T2135" s="4"/>
      <c r="U2135" s="4"/>
      <c r="V2135" s="4"/>
    </row>
    <row r="2136" spans="1:22" ht="16.5" customHeight="1" x14ac:dyDescent="0.25">
      <c r="A2136" s="3" t="s">
        <v>898</v>
      </c>
      <c r="B2136" s="13" t="s">
        <v>1673</v>
      </c>
      <c r="C2136" s="13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>
        <v>250</v>
      </c>
      <c r="V2136" s="4">
        <v>300</v>
      </c>
    </row>
    <row r="2137" spans="1:22" ht="16.5" customHeight="1" x14ac:dyDescent="0.25">
      <c r="A2137" s="3" t="s">
        <v>898</v>
      </c>
      <c r="B2137" s="13" t="s">
        <v>857</v>
      </c>
      <c r="C2137" s="13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>
        <v>4959</v>
      </c>
      <c r="O2137" s="4"/>
      <c r="P2137" s="4"/>
      <c r="Q2137" s="4">
        <v>0</v>
      </c>
      <c r="R2137" s="4"/>
      <c r="S2137" s="4"/>
      <c r="T2137" s="4"/>
      <c r="U2137" s="4"/>
      <c r="V2137" s="4"/>
    </row>
    <row r="2138" spans="1:22" ht="16.5" customHeight="1" x14ac:dyDescent="0.25">
      <c r="A2138" s="3" t="s">
        <v>898</v>
      </c>
      <c r="B2138" s="13" t="s">
        <v>899</v>
      </c>
      <c r="C2138" s="13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>
        <v>1605420</v>
      </c>
      <c r="P2138" s="4">
        <v>30000</v>
      </c>
      <c r="Q2138" s="4">
        <v>0</v>
      </c>
      <c r="R2138" s="4">
        <v>7000</v>
      </c>
      <c r="S2138" s="4"/>
      <c r="T2138" s="4"/>
      <c r="U2138" s="4"/>
      <c r="V2138" s="4"/>
    </row>
    <row r="2139" spans="1:22" ht="16.5" customHeight="1" x14ac:dyDescent="0.25">
      <c r="A2139" s="3" t="s">
        <v>898</v>
      </c>
      <c r="B2139" s="13" t="s">
        <v>858</v>
      </c>
      <c r="C2139" s="13"/>
      <c r="D2139" s="4">
        <v>4900</v>
      </c>
      <c r="E2139" s="4">
        <v>24500</v>
      </c>
      <c r="F2139" s="4">
        <v>286</v>
      </c>
      <c r="G2139" s="4">
        <v>46423</v>
      </c>
      <c r="H2139" s="4">
        <v>29400</v>
      </c>
      <c r="I2139" s="4">
        <v>59500</v>
      </c>
      <c r="J2139" s="4">
        <v>86745</v>
      </c>
      <c r="K2139" s="4">
        <v>231137</v>
      </c>
      <c r="L2139" s="4">
        <v>140320</v>
      </c>
      <c r="M2139" s="4">
        <v>59739</v>
      </c>
      <c r="N2139" s="4">
        <v>72661</v>
      </c>
      <c r="O2139" s="4">
        <v>20440</v>
      </c>
      <c r="P2139" s="4">
        <v>36202</v>
      </c>
      <c r="Q2139" s="4">
        <v>21000</v>
      </c>
      <c r="R2139" s="4">
        <v>46870</v>
      </c>
      <c r="S2139" s="4">
        <v>55318</v>
      </c>
      <c r="T2139" s="4">
        <v>82714</v>
      </c>
      <c r="U2139" s="4">
        <v>64360</v>
      </c>
      <c r="V2139" s="4">
        <v>9823</v>
      </c>
    </row>
    <row r="2140" spans="1:22" ht="16.5" customHeight="1" x14ac:dyDescent="0.25">
      <c r="A2140" s="3" t="s">
        <v>898</v>
      </c>
      <c r="B2140" s="13" t="s">
        <v>859</v>
      </c>
      <c r="C2140" s="13"/>
      <c r="D2140" s="4"/>
      <c r="E2140" s="4"/>
      <c r="F2140" s="4">
        <v>430</v>
      </c>
      <c r="G2140" s="4"/>
      <c r="H2140" s="4">
        <v>3210</v>
      </c>
      <c r="I2140" s="4">
        <v>1504</v>
      </c>
      <c r="J2140" s="4"/>
      <c r="K2140" s="4"/>
      <c r="L2140" s="4">
        <v>43198</v>
      </c>
      <c r="M2140" s="4">
        <v>33739</v>
      </c>
      <c r="N2140" s="4">
        <v>110218</v>
      </c>
      <c r="O2140" s="4">
        <v>47702</v>
      </c>
      <c r="P2140" s="4">
        <v>53079</v>
      </c>
      <c r="Q2140" s="4">
        <v>26095</v>
      </c>
      <c r="R2140" s="4">
        <v>125680</v>
      </c>
      <c r="S2140" s="4">
        <v>61708</v>
      </c>
      <c r="T2140" s="4">
        <v>38906</v>
      </c>
      <c r="U2140" s="4">
        <v>70679</v>
      </c>
      <c r="V2140" s="4">
        <v>40064</v>
      </c>
    </row>
    <row r="2141" spans="1:22" ht="16.5" customHeight="1" x14ac:dyDescent="0.3">
      <c r="A2141" s="3" t="s">
        <v>898</v>
      </c>
      <c r="B2141" s="13" t="s">
        <v>2412</v>
      </c>
      <c r="C2141" s="13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62">
        <v>4301</v>
      </c>
    </row>
    <row r="2142" spans="1:22" ht="16.5" customHeight="1" x14ac:dyDescent="0.3">
      <c r="A2142" s="3" t="s">
        <v>898</v>
      </c>
      <c r="B2142" s="13" t="s">
        <v>2413</v>
      </c>
      <c r="C2142" s="13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62">
        <v>2790</v>
      </c>
    </row>
    <row r="2143" spans="1:22" ht="16.5" customHeight="1" x14ac:dyDescent="0.3">
      <c r="A2143" s="3" t="s">
        <v>898</v>
      </c>
      <c r="B2143" s="13" t="s">
        <v>2414</v>
      </c>
      <c r="C2143" s="13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62">
        <v>3</v>
      </c>
    </row>
    <row r="2144" spans="1:22" ht="16.5" customHeight="1" x14ac:dyDescent="0.3">
      <c r="A2144" s="3" t="s">
        <v>898</v>
      </c>
      <c r="B2144" s="13" t="s">
        <v>2415</v>
      </c>
      <c r="C2144" s="13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62">
        <v>3</v>
      </c>
    </row>
    <row r="2145" spans="1:22" ht="16.5" customHeight="1" x14ac:dyDescent="0.3">
      <c r="A2145" s="3" t="s">
        <v>898</v>
      </c>
      <c r="B2145" s="13" t="s">
        <v>2416</v>
      </c>
      <c r="C2145" s="13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62">
        <v>89</v>
      </c>
    </row>
    <row r="2146" spans="1:22" ht="16.5" customHeight="1" x14ac:dyDescent="0.3">
      <c r="A2146" s="3" t="s">
        <v>898</v>
      </c>
      <c r="B2146" s="13" t="s">
        <v>2417</v>
      </c>
      <c r="C2146" s="13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62">
        <v>5</v>
      </c>
    </row>
    <row r="2147" spans="1:22" ht="16.5" customHeight="1" x14ac:dyDescent="0.3">
      <c r="A2147" s="3" t="s">
        <v>898</v>
      </c>
      <c r="B2147" s="13" t="s">
        <v>2418</v>
      </c>
      <c r="C2147" s="13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62">
        <v>5</v>
      </c>
    </row>
    <row r="2148" spans="1:22" ht="16.5" customHeight="1" x14ac:dyDescent="0.3">
      <c r="A2148" s="3" t="s">
        <v>898</v>
      </c>
      <c r="B2148" s="13" t="s">
        <v>2419</v>
      </c>
      <c r="C2148" s="13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62">
        <v>95</v>
      </c>
    </row>
    <row r="2149" spans="1:22" ht="16.5" customHeight="1" x14ac:dyDescent="0.3">
      <c r="A2149" s="3" t="s">
        <v>898</v>
      </c>
      <c r="B2149" s="13" t="s">
        <v>2420</v>
      </c>
      <c r="C2149" s="13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62">
        <v>53</v>
      </c>
    </row>
    <row r="2150" spans="1:22" ht="16.5" customHeight="1" x14ac:dyDescent="0.3">
      <c r="A2150" s="3" t="s">
        <v>898</v>
      </c>
      <c r="B2150" s="13" t="s">
        <v>2421</v>
      </c>
      <c r="C2150" s="13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62">
        <v>76</v>
      </c>
    </row>
    <row r="2151" spans="1:22" ht="16.5" customHeight="1" x14ac:dyDescent="0.25">
      <c r="A2151" s="12" t="s">
        <v>898</v>
      </c>
      <c r="B2151" s="13" t="s">
        <v>860</v>
      </c>
      <c r="C2151" s="14"/>
      <c r="D2151" s="20">
        <v>223200</v>
      </c>
      <c r="E2151" s="20"/>
      <c r="F2151" s="20"/>
      <c r="G2151" s="20">
        <v>19000</v>
      </c>
      <c r="H2151" s="20">
        <v>15108</v>
      </c>
      <c r="I2151" s="20">
        <v>57819</v>
      </c>
      <c r="J2151" s="20">
        <v>749043</v>
      </c>
      <c r="K2151" s="20">
        <v>248959</v>
      </c>
      <c r="L2151" s="20">
        <v>258317</v>
      </c>
      <c r="M2151" s="20">
        <v>444394</v>
      </c>
      <c r="N2151" s="20">
        <v>1344804</v>
      </c>
      <c r="O2151" s="20">
        <v>869102</v>
      </c>
      <c r="P2151" s="20">
        <v>711727</v>
      </c>
      <c r="Q2151" s="20">
        <v>0</v>
      </c>
      <c r="R2151" s="20">
        <v>262659</v>
      </c>
      <c r="S2151" s="20">
        <v>147128</v>
      </c>
      <c r="T2151" s="20">
        <v>281198</v>
      </c>
      <c r="U2151" s="20">
        <v>394999</v>
      </c>
      <c r="V2151" s="20">
        <v>432118</v>
      </c>
    </row>
    <row r="2152" spans="1:22" ht="16.5" customHeight="1" x14ac:dyDescent="0.3">
      <c r="A2152" s="3" t="s">
        <v>898</v>
      </c>
      <c r="B2152" s="13" t="s">
        <v>2422</v>
      </c>
      <c r="C2152" s="13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62">
        <v>11662</v>
      </c>
    </row>
    <row r="2153" spans="1:22" ht="16.5" customHeight="1" x14ac:dyDescent="0.3">
      <c r="A2153" s="3" t="s">
        <v>898</v>
      </c>
      <c r="B2153" s="13" t="s">
        <v>2423</v>
      </c>
      <c r="C2153" s="13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62">
        <v>6355</v>
      </c>
    </row>
    <row r="2154" spans="1:22" ht="16.5" customHeight="1" x14ac:dyDescent="0.3">
      <c r="A2154" s="3" t="s">
        <v>898</v>
      </c>
      <c r="B2154" s="13" t="s">
        <v>2424</v>
      </c>
      <c r="C2154" s="13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62">
        <v>5958</v>
      </c>
    </row>
    <row r="2155" spans="1:22" ht="16.5" customHeight="1" x14ac:dyDescent="0.25">
      <c r="A2155" s="3" t="s">
        <v>898</v>
      </c>
      <c r="B2155" s="13" t="s">
        <v>861</v>
      </c>
      <c r="C2155" s="13"/>
      <c r="D2155" s="4"/>
      <c r="E2155" s="4"/>
      <c r="F2155" s="4"/>
      <c r="G2155" s="4"/>
      <c r="H2155" s="4"/>
      <c r="I2155" s="4"/>
      <c r="J2155" s="4"/>
      <c r="K2155" s="4">
        <v>1836</v>
      </c>
      <c r="L2155" s="4">
        <v>47345</v>
      </c>
      <c r="M2155" s="4">
        <v>16334</v>
      </c>
      <c r="N2155" s="4">
        <v>67141</v>
      </c>
      <c r="O2155" s="4">
        <v>15494</v>
      </c>
      <c r="P2155" s="4">
        <v>6260</v>
      </c>
      <c r="Q2155" s="4">
        <v>0</v>
      </c>
      <c r="R2155" s="4">
        <v>42171</v>
      </c>
      <c r="S2155" s="4">
        <v>13727</v>
      </c>
      <c r="T2155" s="4">
        <v>8500</v>
      </c>
      <c r="U2155" s="4">
        <v>469</v>
      </c>
      <c r="V2155" s="4"/>
    </row>
    <row r="2156" spans="1:22" ht="16.5" customHeight="1" x14ac:dyDescent="0.25">
      <c r="A2156" s="3" t="s">
        <v>898</v>
      </c>
      <c r="B2156" s="13" t="s">
        <v>862</v>
      </c>
      <c r="C2156" s="13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>
        <v>21355</v>
      </c>
      <c r="O2156" s="4"/>
      <c r="P2156" s="4">
        <v>79872</v>
      </c>
      <c r="Q2156" s="4">
        <v>26804</v>
      </c>
      <c r="R2156" s="4">
        <v>4401</v>
      </c>
      <c r="S2156" s="4">
        <v>3121</v>
      </c>
      <c r="T2156" s="4">
        <v>298</v>
      </c>
      <c r="U2156" s="4">
        <v>43958</v>
      </c>
      <c r="V2156" s="4"/>
    </row>
    <row r="2157" spans="1:22" ht="16.5" customHeight="1" x14ac:dyDescent="0.25">
      <c r="A2157" s="3" t="s">
        <v>898</v>
      </c>
      <c r="B2157" s="13" t="s">
        <v>863</v>
      </c>
      <c r="C2157" s="13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>
        <v>1554</v>
      </c>
      <c r="O2157" s="4"/>
      <c r="P2157" s="4"/>
      <c r="Q2157" s="4">
        <v>0</v>
      </c>
      <c r="R2157" s="4"/>
      <c r="S2157" s="4"/>
      <c r="T2157" s="4"/>
      <c r="U2157" s="4"/>
      <c r="V2157" s="4"/>
    </row>
    <row r="2158" spans="1:22" ht="16.5" customHeight="1" x14ac:dyDescent="0.25">
      <c r="A2158" s="3" t="s">
        <v>898</v>
      </c>
      <c r="B2158" s="13" t="s">
        <v>864</v>
      </c>
      <c r="C2158" s="13"/>
      <c r="D2158" s="4">
        <v>1150750</v>
      </c>
      <c r="E2158" s="4">
        <v>180295</v>
      </c>
      <c r="F2158" s="4">
        <v>248800</v>
      </c>
      <c r="G2158" s="4">
        <v>181525</v>
      </c>
      <c r="H2158" s="4">
        <v>540761</v>
      </c>
      <c r="I2158" s="4">
        <v>1228626</v>
      </c>
      <c r="J2158" s="4">
        <v>1012911</v>
      </c>
      <c r="K2158" s="4">
        <v>463950</v>
      </c>
      <c r="L2158" s="4">
        <v>295459</v>
      </c>
      <c r="M2158" s="4">
        <v>171506</v>
      </c>
      <c r="N2158" s="4">
        <v>1425374</v>
      </c>
      <c r="O2158" s="4">
        <v>1562404</v>
      </c>
      <c r="P2158" s="4">
        <v>1200846</v>
      </c>
      <c r="Q2158" s="4">
        <v>88000</v>
      </c>
      <c r="R2158" s="4">
        <v>707190</v>
      </c>
      <c r="S2158" s="4">
        <v>889829</v>
      </c>
      <c r="T2158" s="4">
        <v>993189</v>
      </c>
      <c r="U2158" s="4">
        <v>1052319</v>
      </c>
      <c r="V2158" s="4">
        <v>635981</v>
      </c>
    </row>
    <row r="2159" spans="1:22" ht="16.5" customHeight="1" x14ac:dyDescent="0.3">
      <c r="A2159" s="3" t="s">
        <v>898</v>
      </c>
      <c r="B2159" s="13" t="s">
        <v>2425</v>
      </c>
      <c r="C2159" s="13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62">
        <v>890</v>
      </c>
    </row>
    <row r="2160" spans="1:22" ht="16.5" customHeight="1" x14ac:dyDescent="0.3">
      <c r="A2160" s="3" t="s">
        <v>898</v>
      </c>
      <c r="B2160" s="13" t="s">
        <v>2426</v>
      </c>
      <c r="C2160" s="13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62">
        <v>723</v>
      </c>
    </row>
    <row r="2161" spans="1:22" ht="16.5" customHeight="1" x14ac:dyDescent="0.3">
      <c r="A2161" s="3" t="s">
        <v>898</v>
      </c>
      <c r="B2161" s="13" t="s">
        <v>2427</v>
      </c>
      <c r="C2161" s="13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62">
        <v>1248</v>
      </c>
    </row>
    <row r="2162" spans="1:22" ht="16.5" customHeight="1" x14ac:dyDescent="0.3">
      <c r="A2162" s="3" t="s">
        <v>898</v>
      </c>
      <c r="B2162" s="13" t="s">
        <v>2428</v>
      </c>
      <c r="C2162" s="13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62">
        <v>1579</v>
      </c>
    </row>
    <row r="2163" spans="1:22" ht="16.5" customHeight="1" x14ac:dyDescent="0.3">
      <c r="A2163" s="3" t="s">
        <v>898</v>
      </c>
      <c r="B2163" s="13" t="s">
        <v>2429</v>
      </c>
      <c r="C2163" s="13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62">
        <v>3772</v>
      </c>
    </row>
    <row r="2164" spans="1:22" ht="16.5" customHeight="1" x14ac:dyDescent="0.3">
      <c r="A2164" s="3" t="s">
        <v>898</v>
      </c>
      <c r="B2164" s="13" t="s">
        <v>2430</v>
      </c>
      <c r="C2164" s="13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62">
        <v>2684</v>
      </c>
    </row>
    <row r="2165" spans="1:22" ht="16.5" customHeight="1" x14ac:dyDescent="0.3">
      <c r="A2165" s="3" t="s">
        <v>898</v>
      </c>
      <c r="B2165" s="13" t="s">
        <v>2431</v>
      </c>
      <c r="C2165" s="13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62">
        <v>2000</v>
      </c>
    </row>
    <row r="2166" spans="1:22" ht="16.5" customHeight="1" x14ac:dyDescent="0.25">
      <c r="A2166" s="3" t="s">
        <v>898</v>
      </c>
      <c r="B2166" s="13" t="s">
        <v>901</v>
      </c>
      <c r="C2166" s="13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>
        <v>300</v>
      </c>
      <c r="P2166" s="4">
        <v>13241</v>
      </c>
      <c r="Q2166" s="4">
        <v>20530</v>
      </c>
      <c r="R2166" s="4">
        <v>5025</v>
      </c>
      <c r="S2166" s="4">
        <v>6582</v>
      </c>
      <c r="T2166" s="4">
        <v>1273</v>
      </c>
      <c r="U2166" s="4"/>
      <c r="V2166" s="4">
        <v>62282</v>
      </c>
    </row>
    <row r="2167" spans="1:22" ht="16.5" customHeight="1" x14ac:dyDescent="0.25">
      <c r="A2167" s="3" t="s">
        <v>898</v>
      </c>
      <c r="B2167" s="13" t="s">
        <v>865</v>
      </c>
      <c r="C2167" s="13"/>
      <c r="D2167" s="4"/>
      <c r="E2167" s="4"/>
      <c r="F2167" s="4"/>
      <c r="G2167" s="4"/>
      <c r="H2167" s="4"/>
      <c r="I2167" s="4"/>
      <c r="J2167" s="4"/>
      <c r="K2167" s="4"/>
      <c r="L2167" s="4"/>
      <c r="M2167" s="4">
        <v>4000</v>
      </c>
      <c r="N2167" s="4">
        <v>4000</v>
      </c>
      <c r="O2167" s="4">
        <v>31332</v>
      </c>
      <c r="P2167" s="4">
        <v>79100</v>
      </c>
      <c r="Q2167" s="4">
        <v>0</v>
      </c>
      <c r="R2167" s="4">
        <v>36416</v>
      </c>
      <c r="S2167" s="4">
        <v>29577</v>
      </c>
      <c r="T2167" s="4">
        <v>7100</v>
      </c>
      <c r="U2167" s="4">
        <v>45537</v>
      </c>
      <c r="V2167" s="4"/>
    </row>
    <row r="2168" spans="1:22" ht="16.5" customHeight="1" x14ac:dyDescent="0.25">
      <c r="A2168" s="3" t="s">
        <v>898</v>
      </c>
      <c r="B2168" s="13" t="s">
        <v>866</v>
      </c>
      <c r="C2168" s="13"/>
      <c r="D2168" s="4"/>
      <c r="E2168" s="4"/>
      <c r="F2168" s="4"/>
      <c r="G2168" s="4"/>
      <c r="H2168" s="4"/>
      <c r="I2168" s="4"/>
      <c r="J2168" s="4"/>
      <c r="K2168" s="4"/>
      <c r="L2168" s="4"/>
      <c r="M2168" s="4">
        <v>2194</v>
      </c>
      <c r="N2168" s="4">
        <v>350</v>
      </c>
      <c r="O2168" s="4"/>
      <c r="P2168" s="4"/>
      <c r="Q2168" s="4">
        <v>0</v>
      </c>
      <c r="R2168" s="4">
        <v>10677</v>
      </c>
      <c r="S2168" s="4">
        <v>272</v>
      </c>
      <c r="T2168" s="4">
        <v>50</v>
      </c>
      <c r="U2168" s="4">
        <v>565</v>
      </c>
      <c r="V2168" s="4">
        <v>150</v>
      </c>
    </row>
    <row r="2169" spans="1:22" ht="16.5" customHeight="1" x14ac:dyDescent="0.25">
      <c r="A2169" s="3" t="s">
        <v>898</v>
      </c>
      <c r="B2169" s="13" t="s">
        <v>867</v>
      </c>
      <c r="C2169" s="13"/>
      <c r="D2169" s="4">
        <v>14500</v>
      </c>
      <c r="E2169" s="4">
        <v>9000</v>
      </c>
      <c r="F2169" s="4"/>
      <c r="G2169" s="4"/>
      <c r="H2169" s="4"/>
      <c r="I2169" s="4"/>
      <c r="J2169" s="4"/>
      <c r="K2169" s="4">
        <v>10208</v>
      </c>
      <c r="L2169" s="4">
        <v>12264</v>
      </c>
      <c r="M2169" s="4">
        <v>9273</v>
      </c>
      <c r="N2169" s="4">
        <v>67359</v>
      </c>
      <c r="O2169" s="4">
        <v>132832</v>
      </c>
      <c r="P2169" s="4">
        <v>141447</v>
      </c>
      <c r="Q2169" s="4">
        <v>45766</v>
      </c>
      <c r="R2169" s="4">
        <v>82723</v>
      </c>
      <c r="S2169" s="4">
        <v>74769</v>
      </c>
      <c r="T2169" s="4">
        <v>111274</v>
      </c>
      <c r="U2169" s="4">
        <v>26738</v>
      </c>
      <c r="V2169" s="4">
        <v>32843</v>
      </c>
    </row>
    <row r="2170" spans="1:22" ht="16.5" customHeight="1" x14ac:dyDescent="0.25">
      <c r="A2170" s="3" t="s">
        <v>898</v>
      </c>
      <c r="B2170" s="13" t="s">
        <v>868</v>
      </c>
      <c r="C2170" s="13"/>
      <c r="D2170" s="4">
        <v>12000</v>
      </c>
      <c r="E2170" s="4">
        <v>11200</v>
      </c>
      <c r="F2170" s="4"/>
      <c r="G2170" s="4"/>
      <c r="H2170" s="4">
        <v>842</v>
      </c>
      <c r="I2170" s="4">
        <v>3000</v>
      </c>
      <c r="J2170" s="4"/>
      <c r="K2170" s="4">
        <v>12052</v>
      </c>
      <c r="L2170" s="4">
        <v>5000</v>
      </c>
      <c r="M2170" s="4">
        <v>5583</v>
      </c>
      <c r="N2170" s="4">
        <v>2500</v>
      </c>
      <c r="O2170" s="4">
        <v>51440</v>
      </c>
      <c r="P2170" s="4">
        <v>54917</v>
      </c>
      <c r="Q2170" s="4">
        <v>5</v>
      </c>
      <c r="R2170" s="4">
        <v>57228</v>
      </c>
      <c r="S2170" s="4">
        <v>28489</v>
      </c>
      <c r="T2170" s="4">
        <v>33531</v>
      </c>
      <c r="U2170" s="4">
        <v>4000</v>
      </c>
      <c r="V2170" s="4">
        <v>1100</v>
      </c>
    </row>
    <row r="2171" spans="1:22" ht="16.5" customHeight="1" x14ac:dyDescent="0.25">
      <c r="A2171" s="3" t="s">
        <v>898</v>
      </c>
      <c r="B2171" s="13" t="s">
        <v>1674</v>
      </c>
      <c r="C2171" s="13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>
        <v>2000</v>
      </c>
      <c r="V2171" s="4"/>
    </row>
    <row r="2172" spans="1:22" ht="16.5" customHeight="1" x14ac:dyDescent="0.25">
      <c r="A2172" s="3" t="s">
        <v>898</v>
      </c>
      <c r="B2172" s="13" t="s">
        <v>1675</v>
      </c>
      <c r="C2172" s="13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>
        <v>110</v>
      </c>
      <c r="V2172" s="4">
        <v>300</v>
      </c>
    </row>
    <row r="2173" spans="1:22" ht="16.5" customHeight="1" x14ac:dyDescent="0.25">
      <c r="A2173" s="3" t="s">
        <v>898</v>
      </c>
      <c r="B2173" s="13" t="s">
        <v>869</v>
      </c>
      <c r="C2173" s="13"/>
      <c r="D2173" s="4">
        <v>18000</v>
      </c>
      <c r="E2173" s="4">
        <v>17850</v>
      </c>
      <c r="F2173" s="4">
        <v>7500</v>
      </c>
      <c r="G2173" s="4">
        <v>4000</v>
      </c>
      <c r="H2173" s="4">
        <v>3000</v>
      </c>
      <c r="I2173" s="4">
        <f>10000+5000</f>
        <v>15000</v>
      </c>
      <c r="J2173" s="4">
        <v>12270</v>
      </c>
      <c r="K2173" s="4">
        <v>28749</v>
      </c>
      <c r="L2173" s="4">
        <v>21850</v>
      </c>
      <c r="M2173" s="4">
        <v>23892</v>
      </c>
      <c r="N2173" s="4">
        <v>6500</v>
      </c>
      <c r="O2173" s="4">
        <v>95263</v>
      </c>
      <c r="P2173" s="4">
        <v>120062</v>
      </c>
      <c r="Q2173" s="4">
        <v>3005</v>
      </c>
      <c r="R2173" s="4">
        <v>42225</v>
      </c>
      <c r="S2173" s="4">
        <v>116167</v>
      </c>
      <c r="T2173" s="4">
        <v>101007</v>
      </c>
      <c r="U2173" s="4">
        <v>71468</v>
      </c>
      <c r="V2173" s="4">
        <v>27329</v>
      </c>
    </row>
    <row r="2174" spans="1:22" ht="16.5" customHeight="1" x14ac:dyDescent="0.3">
      <c r="A2174" s="3" t="s">
        <v>898</v>
      </c>
      <c r="B2174" s="13" t="s">
        <v>2432</v>
      </c>
      <c r="C2174" s="13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62">
        <v>55824</v>
      </c>
    </row>
    <row r="2175" spans="1:22" ht="16.5" customHeight="1" x14ac:dyDescent="0.25">
      <c r="A2175" s="3" t="s">
        <v>898</v>
      </c>
      <c r="B2175" s="13" t="s">
        <v>870</v>
      </c>
      <c r="C2175" s="13"/>
      <c r="D2175" s="4">
        <v>13584</v>
      </c>
      <c r="E2175" s="4"/>
      <c r="F2175" s="4"/>
      <c r="G2175" s="4"/>
      <c r="H2175" s="4">
        <v>10663</v>
      </c>
      <c r="I2175" s="4"/>
      <c r="J2175" s="4">
        <v>61200</v>
      </c>
      <c r="K2175" s="4">
        <v>44018</v>
      </c>
      <c r="L2175" s="4">
        <v>63766</v>
      </c>
      <c r="M2175" s="4">
        <v>45617</v>
      </c>
      <c r="N2175" s="4">
        <v>87498</v>
      </c>
      <c r="O2175" s="4">
        <v>56336</v>
      </c>
      <c r="P2175" s="4">
        <v>38513</v>
      </c>
      <c r="Q2175" s="4">
        <v>0</v>
      </c>
      <c r="R2175" s="4">
        <v>50500</v>
      </c>
      <c r="S2175" s="4">
        <v>29681</v>
      </c>
      <c r="T2175" s="4">
        <v>18355</v>
      </c>
      <c r="U2175" s="4">
        <v>15660</v>
      </c>
      <c r="V2175" s="4">
        <v>24917</v>
      </c>
    </row>
    <row r="2176" spans="1:22" ht="16.5" customHeight="1" x14ac:dyDescent="0.3">
      <c r="A2176" s="3" t="s">
        <v>898</v>
      </c>
      <c r="B2176" s="13" t="s">
        <v>2433</v>
      </c>
      <c r="C2176" s="13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62">
        <v>1469</v>
      </c>
    </row>
    <row r="2177" spans="1:22" ht="16.5" customHeight="1" x14ac:dyDescent="0.25">
      <c r="A2177" s="3" t="s">
        <v>898</v>
      </c>
      <c r="B2177" s="13" t="s">
        <v>1520</v>
      </c>
      <c r="C2177" s="13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>
        <v>778</v>
      </c>
      <c r="U2177" s="4"/>
      <c r="V2177" s="4"/>
    </row>
    <row r="2178" spans="1:22" ht="16.5" customHeight="1" x14ac:dyDescent="0.25">
      <c r="A2178" s="3" t="s">
        <v>898</v>
      </c>
      <c r="B2178" s="13" t="s">
        <v>902</v>
      </c>
      <c r="C2178" s="13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>
        <v>100</v>
      </c>
      <c r="P2178" s="4"/>
      <c r="Q2178" s="4">
        <v>0</v>
      </c>
      <c r="R2178" s="4"/>
      <c r="S2178" s="4">
        <v>36</v>
      </c>
      <c r="T2178" s="4"/>
      <c r="U2178" s="4"/>
      <c r="V2178" s="4"/>
    </row>
    <row r="2179" spans="1:22" ht="16.5" customHeight="1" x14ac:dyDescent="0.3">
      <c r="A2179" s="3" t="s">
        <v>898</v>
      </c>
      <c r="B2179" s="13" t="s">
        <v>2434</v>
      </c>
      <c r="C2179" s="13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62">
        <v>806</v>
      </c>
    </row>
    <row r="2180" spans="1:22" ht="16.5" customHeight="1" x14ac:dyDescent="0.25">
      <c r="A2180" s="3" t="s">
        <v>898</v>
      </c>
      <c r="B2180" s="13" t="s">
        <v>871</v>
      </c>
      <c r="C2180" s="13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>
        <v>81</v>
      </c>
      <c r="O2180" s="4"/>
      <c r="P2180" s="4">
        <v>454</v>
      </c>
      <c r="Q2180" s="4">
        <v>0</v>
      </c>
      <c r="R2180" s="4"/>
      <c r="S2180" s="4">
        <v>3132</v>
      </c>
      <c r="T2180" s="4">
        <v>3303</v>
      </c>
      <c r="U2180" s="4"/>
      <c r="V2180" s="4"/>
    </row>
    <row r="2181" spans="1:22" ht="16.5" customHeight="1" x14ac:dyDescent="0.25">
      <c r="A2181" s="3" t="s">
        <v>898</v>
      </c>
      <c r="B2181" s="13" t="s">
        <v>872</v>
      </c>
      <c r="C2181" s="13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>
        <v>48</v>
      </c>
      <c r="O2181" s="4"/>
      <c r="P2181" s="4"/>
      <c r="Q2181" s="4">
        <v>0</v>
      </c>
      <c r="R2181" s="4"/>
      <c r="S2181" s="4"/>
      <c r="T2181" s="4"/>
      <c r="U2181" s="4"/>
      <c r="V2181" s="4"/>
    </row>
    <row r="2182" spans="1:22" ht="16.5" customHeight="1" x14ac:dyDescent="0.25">
      <c r="A2182" s="3" t="s">
        <v>898</v>
      </c>
      <c r="B2182" s="13" t="s">
        <v>10</v>
      </c>
      <c r="C2182" s="13"/>
      <c r="D2182" s="4">
        <v>121630</v>
      </c>
      <c r="E2182" s="4"/>
      <c r="F2182" s="4">
        <v>600</v>
      </c>
      <c r="G2182" s="4"/>
      <c r="H2182" s="4"/>
      <c r="I2182" s="4"/>
      <c r="J2182" s="4"/>
      <c r="K2182" s="4">
        <v>2000</v>
      </c>
      <c r="L2182" s="4">
        <v>29431</v>
      </c>
      <c r="M2182" s="4">
        <v>1430</v>
      </c>
      <c r="N2182" s="4">
        <v>59762</v>
      </c>
      <c r="O2182" s="4">
        <v>6948</v>
      </c>
      <c r="P2182" s="4">
        <f>3494+27+42465+25000+10000+27000+15</f>
        <v>108001</v>
      </c>
      <c r="Q2182" s="4">
        <v>0</v>
      </c>
      <c r="R2182" s="4">
        <v>232320</v>
      </c>
      <c r="S2182" s="4"/>
      <c r="T2182" s="4"/>
      <c r="U2182" s="4">
        <v>250</v>
      </c>
      <c r="V2182" s="4">
        <v>10000</v>
      </c>
    </row>
    <row r="2183" spans="1:22" ht="16.5" customHeight="1" x14ac:dyDescent="0.25">
      <c r="A2183" s="3" t="s">
        <v>898</v>
      </c>
      <c r="B2183" s="13" t="s">
        <v>1031</v>
      </c>
      <c r="C2183" s="1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>
        <v>15000</v>
      </c>
      <c r="Q2183" s="4">
        <v>10700</v>
      </c>
      <c r="R2183" s="4"/>
      <c r="S2183" s="4"/>
      <c r="T2183" s="4"/>
      <c r="U2183" s="4">
        <v>67000</v>
      </c>
      <c r="V2183" s="4">
        <v>1840</v>
      </c>
    </row>
    <row r="2184" spans="1:22" ht="16.5" customHeight="1" x14ac:dyDescent="0.25">
      <c r="A2184" s="3" t="s">
        <v>898</v>
      </c>
      <c r="B2184" s="13" t="s">
        <v>873</v>
      </c>
      <c r="C2184" s="13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>
        <v>2000</v>
      </c>
      <c r="O2184" s="4"/>
      <c r="P2184" s="4"/>
      <c r="Q2184" s="4">
        <v>0</v>
      </c>
      <c r="R2184" s="4"/>
      <c r="S2184" s="4"/>
      <c r="T2184" s="4"/>
      <c r="U2184" s="4"/>
      <c r="V2184" s="4"/>
    </row>
    <row r="2185" spans="1:22" ht="16.5" customHeight="1" x14ac:dyDescent="0.25">
      <c r="A2185" s="3" t="s">
        <v>898</v>
      </c>
      <c r="B2185" s="13" t="s">
        <v>874</v>
      </c>
      <c r="C2185" s="13"/>
      <c r="D2185" s="4">
        <v>7000</v>
      </c>
      <c r="E2185" s="4">
        <v>10600</v>
      </c>
      <c r="F2185" s="4"/>
      <c r="G2185" s="4"/>
      <c r="H2185" s="4">
        <v>11708</v>
      </c>
      <c r="I2185" s="4">
        <v>4000</v>
      </c>
      <c r="J2185" s="4"/>
      <c r="K2185" s="4">
        <v>154287</v>
      </c>
      <c r="L2185" s="4">
        <v>77637</v>
      </c>
      <c r="M2185" s="4">
        <v>126658</v>
      </c>
      <c r="N2185" s="4">
        <v>156140</v>
      </c>
      <c r="O2185" s="4">
        <v>490681</v>
      </c>
      <c r="P2185" s="4">
        <v>352773</v>
      </c>
      <c r="Q2185" s="4">
        <v>35190</v>
      </c>
      <c r="R2185" s="4">
        <v>348969</v>
      </c>
      <c r="S2185" s="4">
        <v>247901</v>
      </c>
      <c r="T2185" s="4">
        <v>117320</v>
      </c>
      <c r="U2185" s="4">
        <v>53581</v>
      </c>
      <c r="V2185" s="4">
        <v>270142</v>
      </c>
    </row>
    <row r="2186" spans="1:22" ht="16.5" customHeight="1" x14ac:dyDescent="0.25">
      <c r="A2186" s="3" t="s">
        <v>898</v>
      </c>
      <c r="B2186" s="13" t="s">
        <v>903</v>
      </c>
      <c r="C2186" s="13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>
        <v>4482</v>
      </c>
      <c r="P2186" s="4"/>
      <c r="Q2186" s="4">
        <v>0</v>
      </c>
      <c r="R2186" s="4">
        <v>2966</v>
      </c>
      <c r="S2186" s="4"/>
      <c r="T2186" s="4"/>
      <c r="U2186" s="4"/>
      <c r="V2186" s="4"/>
    </row>
    <row r="2187" spans="1:22" ht="16.5" customHeight="1" x14ac:dyDescent="0.25">
      <c r="A2187" s="3" t="s">
        <v>898</v>
      </c>
      <c r="B2187" s="13" t="s">
        <v>875</v>
      </c>
      <c r="C2187" s="13"/>
      <c r="D2187" s="4"/>
      <c r="E2187" s="4"/>
      <c r="F2187" s="4"/>
      <c r="G2187" s="4"/>
      <c r="H2187" s="4">
        <v>3798</v>
      </c>
      <c r="I2187" s="4">
        <v>24706</v>
      </c>
      <c r="J2187" s="4">
        <v>36175</v>
      </c>
      <c r="K2187" s="4">
        <v>18799</v>
      </c>
      <c r="L2187" s="4">
        <v>60675</v>
      </c>
      <c r="M2187" s="4">
        <v>95385</v>
      </c>
      <c r="N2187" s="4">
        <v>48089</v>
      </c>
      <c r="O2187" s="4">
        <v>86974</v>
      </c>
      <c r="P2187" s="4">
        <v>40358</v>
      </c>
      <c r="Q2187" s="4">
        <v>42029</v>
      </c>
      <c r="R2187" s="4">
        <v>75112</v>
      </c>
      <c r="S2187" s="4">
        <v>61478</v>
      </c>
      <c r="T2187" s="4">
        <v>11087</v>
      </c>
      <c r="U2187" s="4">
        <v>5444</v>
      </c>
      <c r="V2187" s="4">
        <v>2791</v>
      </c>
    </row>
    <row r="2188" spans="1:22" ht="16.5" customHeight="1" x14ac:dyDescent="0.25">
      <c r="A2188" s="3" t="s">
        <v>898</v>
      </c>
      <c r="B2188" s="13" t="s">
        <v>876</v>
      </c>
      <c r="C2188" s="13"/>
      <c r="D2188" s="4">
        <v>19737</v>
      </c>
      <c r="E2188" s="4">
        <v>22050</v>
      </c>
      <c r="F2188" s="4">
        <v>9669</v>
      </c>
      <c r="G2188" s="4">
        <v>33310</v>
      </c>
      <c r="H2188" s="4">
        <v>17000</v>
      </c>
      <c r="I2188" s="4">
        <v>87793</v>
      </c>
      <c r="J2188" s="4">
        <v>211784</v>
      </c>
      <c r="K2188" s="4">
        <v>188573</v>
      </c>
      <c r="L2188" s="4">
        <v>162166</v>
      </c>
      <c r="M2188" s="4">
        <v>134676</v>
      </c>
      <c r="N2188" s="4">
        <v>407426</v>
      </c>
      <c r="O2188" s="4">
        <v>193932</v>
      </c>
      <c r="P2188" s="4">
        <v>195609</v>
      </c>
      <c r="Q2188" s="4">
        <v>96537</v>
      </c>
      <c r="R2188" s="4">
        <v>62647</v>
      </c>
      <c r="S2188" s="4">
        <v>119534</v>
      </c>
      <c r="T2188" s="4">
        <v>118516</v>
      </c>
      <c r="U2188" s="4">
        <v>149952</v>
      </c>
      <c r="V2188" s="4">
        <v>26922</v>
      </c>
    </row>
    <row r="2189" spans="1:22" ht="16.5" customHeight="1" x14ac:dyDescent="0.25">
      <c r="A2189" s="3" t="s">
        <v>898</v>
      </c>
      <c r="B2189" s="13" t="s">
        <v>877</v>
      </c>
      <c r="C2189" s="13"/>
      <c r="D2189" s="4">
        <v>50000</v>
      </c>
      <c r="E2189" s="4">
        <v>12500</v>
      </c>
      <c r="F2189" s="4"/>
      <c r="G2189" s="4"/>
      <c r="H2189" s="4"/>
      <c r="I2189" s="4">
        <v>60000</v>
      </c>
      <c r="J2189" s="4">
        <v>150000</v>
      </c>
      <c r="K2189" s="4"/>
      <c r="L2189" s="4">
        <v>11000</v>
      </c>
      <c r="M2189" s="4"/>
      <c r="N2189" s="4">
        <v>11000</v>
      </c>
      <c r="O2189" s="4">
        <v>99028</v>
      </c>
      <c r="P2189" s="4"/>
      <c r="Q2189" s="4">
        <v>0</v>
      </c>
      <c r="R2189" s="4">
        <v>6902</v>
      </c>
      <c r="S2189" s="4"/>
      <c r="T2189" s="4"/>
      <c r="U2189" s="4"/>
      <c r="V2189" s="4"/>
    </row>
    <row r="2190" spans="1:22" ht="16.5" customHeight="1" x14ac:dyDescent="0.25">
      <c r="A2190" s="3" t="s">
        <v>898</v>
      </c>
      <c r="B2190" s="13" t="s">
        <v>878</v>
      </c>
      <c r="C2190" s="13"/>
      <c r="D2190" s="4"/>
      <c r="E2190" s="4"/>
      <c r="F2190" s="4"/>
      <c r="G2190" s="4"/>
      <c r="H2190" s="4"/>
      <c r="I2190" s="4"/>
      <c r="J2190" s="4">
        <v>21240</v>
      </c>
      <c r="K2190" s="4"/>
      <c r="L2190" s="4"/>
      <c r="M2190" s="4">
        <v>2829</v>
      </c>
      <c r="N2190" s="4">
        <v>10624</v>
      </c>
      <c r="O2190" s="4"/>
      <c r="P2190" s="4"/>
      <c r="Q2190" s="4">
        <v>0</v>
      </c>
      <c r="R2190" s="4">
        <v>2809</v>
      </c>
      <c r="S2190" s="4">
        <v>2809</v>
      </c>
      <c r="T2190" s="4"/>
      <c r="U2190" s="4"/>
      <c r="V2190" s="4"/>
    </row>
    <row r="2191" spans="1:22" ht="16.5" customHeight="1" x14ac:dyDescent="0.25">
      <c r="A2191" s="3" t="s">
        <v>898</v>
      </c>
      <c r="B2191" s="13" t="s">
        <v>879</v>
      </c>
      <c r="C2191" s="13"/>
      <c r="D2191" s="4">
        <v>800</v>
      </c>
      <c r="E2191" s="4"/>
      <c r="F2191" s="4"/>
      <c r="G2191" s="4"/>
      <c r="H2191" s="4">
        <v>28000</v>
      </c>
      <c r="I2191" s="4">
        <v>96000</v>
      </c>
      <c r="J2191" s="4">
        <v>104849</v>
      </c>
      <c r="K2191" s="4">
        <v>301200</v>
      </c>
      <c r="L2191" s="4">
        <v>199493</v>
      </c>
      <c r="M2191" s="4">
        <v>122864</v>
      </c>
      <c r="N2191" s="4">
        <v>510862</v>
      </c>
      <c r="O2191" s="4">
        <v>10497</v>
      </c>
      <c r="P2191" s="4">
        <v>23369</v>
      </c>
      <c r="Q2191" s="4">
        <v>23641</v>
      </c>
      <c r="R2191" s="4">
        <v>200582</v>
      </c>
      <c r="S2191" s="4">
        <v>196059</v>
      </c>
      <c r="T2191" s="4">
        <v>128764</v>
      </c>
      <c r="U2191" s="4">
        <v>88200</v>
      </c>
      <c r="V2191" s="4">
        <v>227653</v>
      </c>
    </row>
    <row r="2192" spans="1:22" ht="16.5" customHeight="1" x14ac:dyDescent="0.25">
      <c r="A2192" s="3" t="s">
        <v>898</v>
      </c>
      <c r="B2192" s="13" t="s">
        <v>1230</v>
      </c>
      <c r="C2192" s="13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>
        <v>10000</v>
      </c>
      <c r="S2192" s="4"/>
      <c r="T2192" s="4">
        <v>1601</v>
      </c>
      <c r="U2192" s="4"/>
      <c r="V2192" s="4">
        <v>3885</v>
      </c>
    </row>
    <row r="2193" spans="1:22" ht="16.5" customHeight="1" x14ac:dyDescent="0.3">
      <c r="A2193" s="3" t="s">
        <v>898</v>
      </c>
      <c r="B2193" s="13" t="s">
        <v>2435</v>
      </c>
      <c r="C2193" s="13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62">
        <v>694</v>
      </c>
    </row>
    <row r="2194" spans="1:22" ht="16.5" customHeight="1" x14ac:dyDescent="0.3">
      <c r="A2194" s="3" t="s">
        <v>898</v>
      </c>
      <c r="B2194" s="13" t="s">
        <v>2436</v>
      </c>
      <c r="C2194" s="13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62">
        <v>940</v>
      </c>
    </row>
    <row r="2195" spans="1:22" ht="16.5" customHeight="1" x14ac:dyDescent="0.25">
      <c r="A2195" s="3" t="s">
        <v>898</v>
      </c>
      <c r="B2195" s="13" t="s">
        <v>880</v>
      </c>
      <c r="C2195" s="13"/>
      <c r="D2195" s="4">
        <f>206076+9460</f>
        <v>215536</v>
      </c>
      <c r="E2195" s="4">
        <v>51199</v>
      </c>
      <c r="F2195" s="4">
        <v>60000</v>
      </c>
      <c r="G2195" s="4">
        <v>66514</v>
      </c>
      <c r="H2195" s="4">
        <v>132000</v>
      </c>
      <c r="I2195" s="4">
        <f>98000+10000+11252+1175</f>
        <v>120427</v>
      </c>
      <c r="J2195" s="4">
        <v>1477045</v>
      </c>
      <c r="K2195" s="4">
        <v>710630</v>
      </c>
      <c r="L2195" s="4">
        <v>2909271</v>
      </c>
      <c r="M2195" s="4">
        <v>1683596</v>
      </c>
      <c r="N2195" s="4">
        <v>2277424</v>
      </c>
      <c r="O2195" s="4">
        <v>1010483</v>
      </c>
      <c r="P2195" s="4">
        <v>874882</v>
      </c>
      <c r="Q2195" s="4">
        <v>8300</v>
      </c>
      <c r="R2195" s="4">
        <v>75713</v>
      </c>
      <c r="S2195" s="4">
        <v>178187</v>
      </c>
      <c r="T2195" s="4">
        <v>392267</v>
      </c>
      <c r="U2195" s="4">
        <v>694361</v>
      </c>
      <c r="V2195" s="4">
        <v>169760</v>
      </c>
    </row>
    <row r="2196" spans="1:22" ht="16.5" customHeight="1" x14ac:dyDescent="0.3">
      <c r="A2196" s="3" t="s">
        <v>898</v>
      </c>
      <c r="B2196" s="13" t="s">
        <v>2437</v>
      </c>
      <c r="C2196" s="13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62">
        <v>16807</v>
      </c>
    </row>
    <row r="2197" spans="1:22" ht="16.5" customHeight="1" x14ac:dyDescent="0.3">
      <c r="A2197" s="3" t="s">
        <v>898</v>
      </c>
      <c r="B2197" s="13" t="s">
        <v>2438</v>
      </c>
      <c r="C2197" s="13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62">
        <v>4724</v>
      </c>
    </row>
    <row r="2198" spans="1:22" ht="16.5" customHeight="1" x14ac:dyDescent="0.3">
      <c r="A2198" s="3" t="s">
        <v>898</v>
      </c>
      <c r="B2198" s="13" t="s">
        <v>2439</v>
      </c>
      <c r="C2198" s="13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62">
        <v>868</v>
      </c>
    </row>
    <row r="2199" spans="1:22" ht="16.5" customHeight="1" x14ac:dyDescent="0.3">
      <c r="A2199" s="3" t="s">
        <v>898</v>
      </c>
      <c r="B2199" s="13" t="s">
        <v>2440</v>
      </c>
      <c r="C2199" s="13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62">
        <v>1904</v>
      </c>
    </row>
    <row r="2200" spans="1:22" ht="16.5" customHeight="1" x14ac:dyDescent="0.25">
      <c r="A2200" s="3" t="s">
        <v>898</v>
      </c>
      <c r="B2200" s="13" t="s">
        <v>881</v>
      </c>
      <c r="C2200" s="13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>
        <v>467</v>
      </c>
      <c r="O2200" s="4"/>
      <c r="P2200" s="4"/>
      <c r="Q2200" s="4">
        <v>0</v>
      </c>
      <c r="R2200" s="4"/>
      <c r="S2200" s="4"/>
      <c r="T2200" s="4"/>
      <c r="U2200" s="4"/>
      <c r="V2200" s="4"/>
    </row>
    <row r="2201" spans="1:22" ht="16.5" customHeight="1" x14ac:dyDescent="0.25">
      <c r="A2201" s="3" t="s">
        <v>898</v>
      </c>
      <c r="B2201" s="13" t="s">
        <v>882</v>
      </c>
      <c r="C2201" s="13"/>
      <c r="D2201" s="4">
        <v>5020</v>
      </c>
      <c r="E2201" s="4"/>
      <c r="F2201" s="4"/>
      <c r="G2201" s="4">
        <v>1820</v>
      </c>
      <c r="H2201" s="4">
        <v>25500</v>
      </c>
      <c r="I2201" s="4">
        <f>24000</f>
        <v>24000</v>
      </c>
      <c r="J2201" s="4">
        <v>48400</v>
      </c>
      <c r="K2201" s="4">
        <v>170748</v>
      </c>
      <c r="L2201" s="4">
        <v>317998</v>
      </c>
      <c r="M2201" s="4">
        <v>42985</v>
      </c>
      <c r="N2201" s="4">
        <v>262010</v>
      </c>
      <c r="O2201" s="4">
        <v>34813</v>
      </c>
      <c r="P2201" s="4">
        <v>6509</v>
      </c>
      <c r="Q2201" s="4">
        <v>42690</v>
      </c>
      <c r="R2201" s="4">
        <v>21160</v>
      </c>
      <c r="S2201" s="4">
        <v>20711</v>
      </c>
      <c r="T2201" s="4">
        <v>480</v>
      </c>
      <c r="U2201" s="4">
        <v>36420</v>
      </c>
      <c r="V2201" s="4">
        <v>3967</v>
      </c>
    </row>
    <row r="2202" spans="1:22" ht="16.5" customHeight="1" x14ac:dyDescent="0.3">
      <c r="A2202" s="3" t="s">
        <v>898</v>
      </c>
      <c r="B2202" s="13" t="s">
        <v>2441</v>
      </c>
      <c r="C2202" s="13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62">
        <v>976</v>
      </c>
    </row>
    <row r="2203" spans="1:22" ht="16.5" customHeight="1" x14ac:dyDescent="0.25">
      <c r="A2203" s="3" t="s">
        <v>898</v>
      </c>
      <c r="B2203" s="13" t="s">
        <v>904</v>
      </c>
      <c r="C2203" s="13"/>
      <c r="D2203" s="4"/>
      <c r="E2203" s="4"/>
      <c r="F2203" s="4"/>
      <c r="G2203" s="4"/>
      <c r="H2203" s="4"/>
      <c r="I2203" s="4">
        <v>9200</v>
      </c>
      <c r="J2203" s="4">
        <v>20700</v>
      </c>
      <c r="K2203" s="4">
        <v>3620</v>
      </c>
      <c r="L2203" s="4">
        <v>27039</v>
      </c>
      <c r="M2203" s="4">
        <v>10832</v>
      </c>
      <c r="N2203" s="4">
        <v>41521</v>
      </c>
      <c r="O2203" s="4">
        <v>3867</v>
      </c>
      <c r="P2203" s="4">
        <v>4990</v>
      </c>
      <c r="Q2203" s="4">
        <v>0</v>
      </c>
      <c r="R2203" s="4">
        <v>51666</v>
      </c>
      <c r="S2203" s="4">
        <v>22166</v>
      </c>
      <c r="T2203" s="4">
        <v>12000</v>
      </c>
      <c r="U2203" s="4">
        <v>545</v>
      </c>
      <c r="V2203" s="4"/>
    </row>
    <row r="2204" spans="1:22" ht="16.5" customHeight="1" x14ac:dyDescent="0.25">
      <c r="A2204" s="3" t="s">
        <v>898</v>
      </c>
      <c r="B2204" s="13" t="s">
        <v>2050</v>
      </c>
      <c r="C2204" s="13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>
        <v>250</v>
      </c>
    </row>
    <row r="2205" spans="1:22" ht="16.5" customHeight="1" x14ac:dyDescent="0.25">
      <c r="A2205" s="3" t="s">
        <v>898</v>
      </c>
      <c r="B2205" s="13" t="s">
        <v>883</v>
      </c>
      <c r="C2205" s="13"/>
      <c r="D2205" s="4">
        <v>373386</v>
      </c>
      <c r="E2205" s="4"/>
      <c r="F2205" s="4"/>
      <c r="G2205" s="4"/>
      <c r="H2205" s="4"/>
      <c r="I2205" s="4"/>
      <c r="J2205" s="4">
        <v>16000</v>
      </c>
      <c r="K2205" s="4">
        <v>3000</v>
      </c>
      <c r="L2205" s="4">
        <v>73161</v>
      </c>
      <c r="M2205" s="4">
        <v>1000</v>
      </c>
      <c r="N2205" s="4">
        <v>12365</v>
      </c>
      <c r="O2205" s="4">
        <v>57429</v>
      </c>
      <c r="P2205" s="4">
        <v>7200</v>
      </c>
      <c r="Q2205" s="4">
        <v>1100</v>
      </c>
      <c r="R2205" s="4">
        <v>4620</v>
      </c>
      <c r="S2205" s="4">
        <v>11880</v>
      </c>
      <c r="T2205" s="4">
        <v>9552</v>
      </c>
      <c r="U2205" s="4"/>
      <c r="V2205" s="4">
        <v>4240</v>
      </c>
    </row>
    <row r="2206" spans="1:22" ht="16.5" customHeight="1" x14ac:dyDescent="0.25">
      <c r="A2206" s="3" t="s">
        <v>898</v>
      </c>
      <c r="B2206" s="13" t="s">
        <v>884</v>
      </c>
      <c r="C2206" s="13"/>
      <c r="D2206" s="4">
        <v>14000</v>
      </c>
      <c r="E2206" s="4"/>
      <c r="F2206" s="4"/>
      <c r="G2206" s="4">
        <v>20000</v>
      </c>
      <c r="H2206" s="4">
        <v>40000</v>
      </c>
      <c r="I2206" s="4"/>
      <c r="J2206" s="4">
        <v>105000</v>
      </c>
      <c r="K2206" s="4"/>
      <c r="L2206" s="4"/>
      <c r="M2206" s="4"/>
      <c r="N2206" s="4">
        <v>142605</v>
      </c>
      <c r="O2206" s="4">
        <v>10000</v>
      </c>
      <c r="P2206" s="4"/>
      <c r="Q2206" s="4">
        <v>0</v>
      </c>
      <c r="R2206" s="4"/>
      <c r="S2206" s="4"/>
      <c r="T2206" s="4"/>
      <c r="U2206" s="4"/>
      <c r="V2206" s="4"/>
    </row>
    <row r="2207" spans="1:22" ht="16.5" customHeight="1" x14ac:dyDescent="0.25">
      <c r="A2207" s="3" t="s">
        <v>898</v>
      </c>
      <c r="B2207" s="13" t="s">
        <v>885</v>
      </c>
      <c r="C2207" s="13"/>
      <c r="D2207" s="4">
        <v>6000</v>
      </c>
      <c r="E2207" s="4"/>
      <c r="F2207" s="4"/>
      <c r="G2207" s="4">
        <v>17000</v>
      </c>
      <c r="H2207" s="4">
        <v>213000</v>
      </c>
      <c r="I2207" s="4">
        <v>295000</v>
      </c>
      <c r="J2207" s="4">
        <v>245000</v>
      </c>
      <c r="K2207" s="4"/>
      <c r="L2207" s="4"/>
      <c r="M2207" s="4"/>
      <c r="N2207" s="4"/>
      <c r="O2207" s="4">
        <v>133000</v>
      </c>
      <c r="P2207" s="4"/>
      <c r="Q2207" s="4">
        <v>0</v>
      </c>
      <c r="R2207" s="4"/>
      <c r="S2207" s="4"/>
      <c r="T2207" s="4"/>
      <c r="U2207" s="4"/>
      <c r="V2207" s="4"/>
    </row>
    <row r="2208" spans="1:22" ht="16.5" customHeight="1" x14ac:dyDescent="0.3">
      <c r="A2208" s="3" t="s">
        <v>898</v>
      </c>
      <c r="B2208" s="13" t="s">
        <v>2442</v>
      </c>
      <c r="C2208" s="13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62">
        <v>9743</v>
      </c>
    </row>
    <row r="2209" spans="1:22" ht="16.5" customHeight="1" x14ac:dyDescent="0.3">
      <c r="A2209" s="3" t="s">
        <v>898</v>
      </c>
      <c r="B2209" s="13" t="s">
        <v>2443</v>
      </c>
      <c r="C2209" s="13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62">
        <v>1710</v>
      </c>
    </row>
    <row r="2210" spans="1:22" ht="16.5" customHeight="1" x14ac:dyDescent="0.25">
      <c r="A2210" s="3" t="s">
        <v>898</v>
      </c>
      <c r="B2210" s="13" t="s">
        <v>886</v>
      </c>
      <c r="C2210" s="13"/>
      <c r="D2210" s="4">
        <v>260072</v>
      </c>
      <c r="E2210" s="4">
        <v>51950</v>
      </c>
      <c r="F2210" s="4">
        <v>136208</v>
      </c>
      <c r="G2210" s="4">
        <v>593360</v>
      </c>
      <c r="H2210" s="4">
        <v>1099332</v>
      </c>
      <c r="I2210" s="4">
        <v>3898604</v>
      </c>
      <c r="J2210" s="4">
        <v>2669371</v>
      </c>
      <c r="K2210" s="4">
        <v>1193991</v>
      </c>
      <c r="L2210" s="4">
        <v>2909307</v>
      </c>
      <c r="M2210" s="4">
        <v>1071251</v>
      </c>
      <c r="N2210" s="4">
        <v>1904789</v>
      </c>
      <c r="O2210" s="4">
        <v>2692403</v>
      </c>
      <c r="P2210" s="4">
        <v>1053017</v>
      </c>
      <c r="Q2210" s="4">
        <v>291000</v>
      </c>
      <c r="R2210" s="4">
        <v>768942</v>
      </c>
      <c r="S2210" s="4">
        <v>501312</v>
      </c>
      <c r="T2210" s="4">
        <v>1447136</v>
      </c>
      <c r="U2210" s="4">
        <v>1369029</v>
      </c>
      <c r="V2210" s="4">
        <v>746756</v>
      </c>
    </row>
    <row r="2211" spans="1:22" ht="16.5" customHeight="1" x14ac:dyDescent="0.3">
      <c r="A2211" s="3" t="s">
        <v>898</v>
      </c>
      <c r="B2211" s="13" t="s">
        <v>2444</v>
      </c>
      <c r="C2211" s="13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62">
        <v>84</v>
      </c>
    </row>
    <row r="2212" spans="1:22" ht="16.5" customHeight="1" x14ac:dyDescent="0.3">
      <c r="A2212" s="3" t="s">
        <v>898</v>
      </c>
      <c r="B2212" s="13" t="s">
        <v>2445</v>
      </c>
      <c r="C2212" s="13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62">
        <v>1790</v>
      </c>
    </row>
    <row r="2213" spans="1:22" ht="16.5" customHeight="1" x14ac:dyDescent="0.25">
      <c r="A2213" s="3" t="s">
        <v>898</v>
      </c>
      <c r="B2213" s="13" t="s">
        <v>887</v>
      </c>
      <c r="C2213" s="13"/>
      <c r="D2213" s="4"/>
      <c r="E2213" s="4"/>
      <c r="F2213" s="4"/>
      <c r="G2213" s="4"/>
      <c r="H2213" s="4"/>
      <c r="I2213" s="4"/>
      <c r="J2213" s="4">
        <v>21400</v>
      </c>
      <c r="K2213" s="4">
        <v>200</v>
      </c>
      <c r="L2213" s="4">
        <v>34741</v>
      </c>
      <c r="M2213" s="4">
        <v>53182</v>
      </c>
      <c r="N2213" s="4">
        <v>1941</v>
      </c>
      <c r="O2213" s="4">
        <v>32368</v>
      </c>
      <c r="P2213" s="4">
        <v>1367</v>
      </c>
      <c r="Q2213" s="4">
        <v>63797</v>
      </c>
      <c r="R2213" s="4"/>
      <c r="S2213" s="4"/>
      <c r="T2213" s="4"/>
      <c r="U2213" s="4">
        <v>5740</v>
      </c>
      <c r="V2213" s="4"/>
    </row>
    <row r="2214" spans="1:22" ht="16.5" customHeight="1" x14ac:dyDescent="0.25">
      <c r="A2214" s="3" t="s">
        <v>898</v>
      </c>
      <c r="B2214" s="13" t="s">
        <v>888</v>
      </c>
      <c r="C2214" s="13"/>
      <c r="D2214" s="4"/>
      <c r="E2214" s="4"/>
      <c r="F2214" s="4"/>
      <c r="G2214" s="4"/>
      <c r="H2214" s="4"/>
      <c r="I2214" s="4"/>
      <c r="J2214" s="4"/>
      <c r="K2214" s="4"/>
      <c r="L2214" s="4"/>
      <c r="M2214" s="4">
        <v>5486</v>
      </c>
      <c r="N2214" s="4">
        <v>284398</v>
      </c>
      <c r="O2214" s="4"/>
      <c r="P2214" s="4"/>
      <c r="Q2214" s="4">
        <v>0</v>
      </c>
      <c r="R2214" s="4"/>
      <c r="S2214" s="4"/>
      <c r="T2214" s="4"/>
      <c r="U2214" s="4"/>
      <c r="V2214" s="4"/>
    </row>
    <row r="2215" spans="1:22" ht="16.5" customHeight="1" x14ac:dyDescent="0.25">
      <c r="A2215" s="3" t="s">
        <v>898</v>
      </c>
      <c r="B2215" s="13" t="s">
        <v>889</v>
      </c>
      <c r="C2215" s="13"/>
      <c r="D2215" s="4"/>
      <c r="E2215" s="4">
        <v>200</v>
      </c>
      <c r="F2215" s="4">
        <v>150</v>
      </c>
      <c r="G2215" s="4">
        <v>1791</v>
      </c>
      <c r="H2215" s="4">
        <v>12000</v>
      </c>
      <c r="I2215" s="4"/>
      <c r="J2215" s="4"/>
      <c r="K2215" s="4">
        <v>460</v>
      </c>
      <c r="L2215" s="4"/>
      <c r="M2215" s="4"/>
      <c r="N2215" s="4"/>
      <c r="O2215" s="4">
        <v>259</v>
      </c>
      <c r="P2215" s="4">
        <v>25000</v>
      </c>
      <c r="Q2215" s="4">
        <v>10000</v>
      </c>
      <c r="R2215" s="4">
        <v>31101</v>
      </c>
      <c r="S2215" s="4">
        <v>8904</v>
      </c>
      <c r="T2215" s="4">
        <v>6129</v>
      </c>
      <c r="U2215" s="4">
        <v>26021</v>
      </c>
      <c r="V2215" s="4"/>
    </row>
    <row r="2216" spans="1:22" ht="16.5" customHeight="1" x14ac:dyDescent="0.25">
      <c r="A2216" s="3" t="s">
        <v>898</v>
      </c>
      <c r="B2216" s="13" t="s">
        <v>890</v>
      </c>
      <c r="C2216" s="13"/>
      <c r="D2216" s="4"/>
      <c r="E2216" s="4"/>
      <c r="F2216" s="4"/>
      <c r="G2216" s="4"/>
      <c r="H2216" s="4"/>
      <c r="I2216" s="4"/>
      <c r="J2216" s="4">
        <v>65000</v>
      </c>
      <c r="K2216" s="4"/>
      <c r="L2216" s="4">
        <v>205860</v>
      </c>
      <c r="M2216" s="4"/>
      <c r="N2216" s="4"/>
      <c r="O2216" s="4"/>
      <c r="P2216" s="4"/>
      <c r="Q2216" s="4">
        <v>0</v>
      </c>
      <c r="R2216" s="4"/>
      <c r="S2216" s="4"/>
      <c r="T2216" s="4"/>
      <c r="U2216" s="4"/>
      <c r="V2216" s="4"/>
    </row>
    <row r="2217" spans="1:22" ht="16.5" customHeight="1" x14ac:dyDescent="0.3">
      <c r="A2217" s="3" t="s">
        <v>898</v>
      </c>
      <c r="B2217" s="13" t="s">
        <v>2446</v>
      </c>
      <c r="C2217" s="13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62">
        <v>22</v>
      </c>
    </row>
    <row r="2218" spans="1:22" ht="16.5" customHeight="1" x14ac:dyDescent="0.3">
      <c r="A2218" s="3" t="s">
        <v>898</v>
      </c>
      <c r="B2218" s="13" t="s">
        <v>2447</v>
      </c>
      <c r="C2218" s="13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62">
        <v>28</v>
      </c>
    </row>
    <row r="2219" spans="1:22" ht="16.5" customHeight="1" x14ac:dyDescent="0.3">
      <c r="A2219" s="3" t="s">
        <v>898</v>
      </c>
      <c r="B2219" s="13" t="s">
        <v>2448</v>
      </c>
      <c r="C2219" s="13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62">
        <v>7</v>
      </c>
    </row>
    <row r="2220" spans="1:22" ht="16.5" customHeight="1" x14ac:dyDescent="0.3">
      <c r="A2220" s="3" t="s">
        <v>898</v>
      </c>
      <c r="B2220" s="13" t="s">
        <v>2449</v>
      </c>
      <c r="C2220" s="13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62">
        <v>20</v>
      </c>
    </row>
    <row r="2221" spans="1:22" ht="16.5" customHeight="1" x14ac:dyDescent="0.3">
      <c r="A2221" s="3" t="s">
        <v>898</v>
      </c>
      <c r="B2221" s="13" t="s">
        <v>2450</v>
      </c>
      <c r="C2221" s="13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62">
        <v>54</v>
      </c>
    </row>
    <row r="2222" spans="1:22" ht="16.5" customHeight="1" x14ac:dyDescent="0.3">
      <c r="A2222" s="3" t="s">
        <v>898</v>
      </c>
      <c r="B2222" s="13" t="s">
        <v>2451</v>
      </c>
      <c r="C2222" s="13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62">
        <v>267</v>
      </c>
    </row>
    <row r="2223" spans="1:22" ht="16.5" customHeight="1" x14ac:dyDescent="0.25">
      <c r="A2223" s="3" t="s">
        <v>898</v>
      </c>
      <c r="B2223" s="13" t="s">
        <v>891</v>
      </c>
      <c r="C2223" s="13"/>
      <c r="D2223" s="4">
        <v>1088087</v>
      </c>
      <c r="E2223" s="4">
        <v>130077</v>
      </c>
      <c r="F2223" s="4">
        <v>61317</v>
      </c>
      <c r="G2223" s="4">
        <v>153455</v>
      </c>
      <c r="H2223" s="4">
        <v>590304</v>
      </c>
      <c r="I2223" s="4">
        <v>2284472</v>
      </c>
      <c r="J2223" s="4">
        <v>3384508</v>
      </c>
      <c r="K2223" s="4">
        <v>1425516</v>
      </c>
      <c r="L2223" s="4">
        <v>2390669</v>
      </c>
      <c r="M2223" s="4">
        <v>2165912</v>
      </c>
      <c r="N2223" s="4">
        <v>3784583</v>
      </c>
      <c r="O2223" s="4">
        <v>1907840</v>
      </c>
      <c r="P2223" s="4">
        <v>621005</v>
      </c>
      <c r="Q2223" s="4">
        <v>199500</v>
      </c>
      <c r="R2223" s="4">
        <v>101189</v>
      </c>
      <c r="S2223" s="4">
        <v>385437</v>
      </c>
      <c r="T2223" s="4">
        <v>321866</v>
      </c>
      <c r="U2223" s="4">
        <v>549498</v>
      </c>
      <c r="V2223" s="4">
        <v>161449</v>
      </c>
    </row>
    <row r="2224" spans="1:22" ht="16.5" customHeight="1" x14ac:dyDescent="0.3">
      <c r="A2224" s="3" t="s">
        <v>898</v>
      </c>
      <c r="B2224" s="13" t="s">
        <v>2452</v>
      </c>
      <c r="C2224" s="13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62">
        <v>1524</v>
      </c>
    </row>
    <row r="2225" spans="1:22" ht="16.5" customHeight="1" x14ac:dyDescent="0.3">
      <c r="A2225" s="3" t="s">
        <v>898</v>
      </c>
      <c r="B2225" s="13" t="s">
        <v>2453</v>
      </c>
      <c r="C2225" s="13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62">
        <v>34</v>
      </c>
    </row>
    <row r="2226" spans="1:22" ht="16.5" customHeight="1" x14ac:dyDescent="0.3">
      <c r="A2226" s="3" t="s">
        <v>898</v>
      </c>
      <c r="B2226" s="13" t="s">
        <v>2454</v>
      </c>
      <c r="C2226" s="13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62">
        <v>674</v>
      </c>
    </row>
    <row r="2227" spans="1:22" ht="16.5" customHeight="1" x14ac:dyDescent="0.3">
      <c r="A2227" s="3" t="s">
        <v>898</v>
      </c>
      <c r="B2227" s="13" t="s">
        <v>2455</v>
      </c>
      <c r="C2227" s="13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62">
        <v>66</v>
      </c>
    </row>
    <row r="2228" spans="1:22" ht="16.5" customHeight="1" x14ac:dyDescent="0.3">
      <c r="A2228" s="3" t="s">
        <v>898</v>
      </c>
      <c r="B2228" s="13" t="s">
        <v>2456</v>
      </c>
      <c r="C2228" s="13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62">
        <v>18</v>
      </c>
    </row>
    <row r="2229" spans="1:22" ht="16.5" customHeight="1" x14ac:dyDescent="0.3">
      <c r="A2229" s="3" t="s">
        <v>898</v>
      </c>
      <c r="B2229" s="13" t="s">
        <v>2457</v>
      </c>
      <c r="C2229" s="13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62">
        <v>760</v>
      </c>
    </row>
    <row r="2230" spans="1:22" ht="16.5" customHeight="1" x14ac:dyDescent="0.25">
      <c r="A2230" s="3" t="s">
        <v>898</v>
      </c>
      <c r="B2230" s="13" t="s">
        <v>892</v>
      </c>
      <c r="C2230" s="13"/>
      <c r="D2230" s="4"/>
      <c r="E2230" s="4"/>
      <c r="F2230" s="4"/>
      <c r="G2230" s="4"/>
      <c r="H2230" s="4"/>
      <c r="I2230" s="4">
        <v>2200</v>
      </c>
      <c r="J2230" s="4">
        <v>2200</v>
      </c>
      <c r="K2230" s="4">
        <v>3732</v>
      </c>
      <c r="L2230" s="4">
        <v>6922</v>
      </c>
      <c r="M2230" s="4">
        <v>432</v>
      </c>
      <c r="N2230" s="4">
        <v>5438</v>
      </c>
      <c r="O2230" s="4">
        <v>1446</v>
      </c>
      <c r="P2230" s="4"/>
      <c r="Q2230" s="4">
        <v>7438</v>
      </c>
      <c r="R2230" s="4">
        <v>5176</v>
      </c>
      <c r="S2230" s="4">
        <v>3138</v>
      </c>
      <c r="T2230" s="4"/>
      <c r="U2230" s="4">
        <v>3266</v>
      </c>
      <c r="V2230" s="4"/>
    </row>
    <row r="2231" spans="1:22" ht="16.5" customHeight="1" x14ac:dyDescent="0.25">
      <c r="A2231" s="3" t="s">
        <v>898</v>
      </c>
      <c r="B2231" s="13" t="s">
        <v>893</v>
      </c>
      <c r="C2231" s="13"/>
      <c r="D2231" s="4"/>
      <c r="E2231" s="4"/>
      <c r="F2231" s="4"/>
      <c r="G2231" s="4"/>
      <c r="H2231" s="4"/>
      <c r="I2231" s="4">
        <v>10000</v>
      </c>
      <c r="J2231" s="4">
        <v>28752</v>
      </c>
      <c r="K2231" s="4">
        <v>44925</v>
      </c>
      <c r="L2231" s="4">
        <v>73193</v>
      </c>
      <c r="M2231" s="4">
        <v>69112</v>
      </c>
      <c r="N2231" s="4">
        <v>104190</v>
      </c>
      <c r="O2231" s="4">
        <v>137549</v>
      </c>
      <c r="P2231" s="4">
        <v>18248</v>
      </c>
      <c r="Q2231" s="4">
        <v>50489</v>
      </c>
      <c r="R2231" s="4">
        <v>11250</v>
      </c>
      <c r="S2231" s="4">
        <v>9187</v>
      </c>
      <c r="T2231" s="4">
        <v>1750</v>
      </c>
      <c r="U2231" s="4">
        <v>711</v>
      </c>
      <c r="V2231" s="4">
        <v>5497</v>
      </c>
    </row>
    <row r="2232" spans="1:22" ht="16.5" customHeight="1" x14ac:dyDescent="0.3">
      <c r="A2232" s="3" t="s">
        <v>898</v>
      </c>
      <c r="B2232" s="13" t="s">
        <v>2458</v>
      </c>
      <c r="C2232" s="13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62">
        <v>1180</v>
      </c>
    </row>
    <row r="2233" spans="1:22" ht="16.5" customHeight="1" x14ac:dyDescent="0.25">
      <c r="A2233" s="3" t="s">
        <v>898</v>
      </c>
      <c r="B2233" s="13" t="s">
        <v>894</v>
      </c>
      <c r="C2233" s="13"/>
      <c r="D2233" s="4">
        <v>331882</v>
      </c>
      <c r="E2233" s="4"/>
      <c r="F2233" s="4"/>
      <c r="G2233" s="4">
        <v>133500</v>
      </c>
      <c r="H2233" s="4">
        <v>39091</v>
      </c>
      <c r="I2233" s="4">
        <v>455040</v>
      </c>
      <c r="J2233" s="4">
        <v>265250</v>
      </c>
      <c r="K2233" s="4">
        <v>81000</v>
      </c>
      <c r="L2233" s="4">
        <v>839629</v>
      </c>
      <c r="M2233" s="4">
        <v>717038</v>
      </c>
      <c r="N2233" s="4">
        <v>1961013</v>
      </c>
      <c r="O2233" s="4"/>
      <c r="P2233" s="4">
        <v>740453</v>
      </c>
      <c r="Q2233" s="4">
        <v>0</v>
      </c>
      <c r="R2233" s="4">
        <v>146228</v>
      </c>
      <c r="S2233" s="4">
        <v>416</v>
      </c>
      <c r="T2233" s="4">
        <v>50000</v>
      </c>
      <c r="U2233" s="4">
        <v>410000</v>
      </c>
      <c r="V2233" s="4">
        <v>1450303</v>
      </c>
    </row>
    <row r="2234" spans="1:22" ht="16.5" customHeight="1" x14ac:dyDescent="0.25">
      <c r="A2234" s="3" t="s">
        <v>898</v>
      </c>
      <c r="B2234" s="13" t="s">
        <v>895</v>
      </c>
      <c r="C2234" s="13"/>
      <c r="D2234" s="4">
        <v>34430</v>
      </c>
      <c r="E2234" s="4">
        <v>17768</v>
      </c>
      <c r="F2234" s="4">
        <v>5550</v>
      </c>
      <c r="G2234" s="4">
        <v>500</v>
      </c>
      <c r="H2234" s="4">
        <v>8000</v>
      </c>
      <c r="I2234" s="4">
        <v>10700</v>
      </c>
      <c r="J2234" s="4">
        <v>6000</v>
      </c>
      <c r="K2234" s="4">
        <v>1500</v>
      </c>
      <c r="L2234" s="4">
        <v>12690</v>
      </c>
      <c r="M2234" s="4">
        <v>12300</v>
      </c>
      <c r="N2234" s="4">
        <v>5200</v>
      </c>
      <c r="O2234" s="4">
        <v>2484</v>
      </c>
      <c r="P2234" s="4">
        <v>2184</v>
      </c>
      <c r="Q2234" s="4">
        <v>0</v>
      </c>
      <c r="R2234" s="4">
        <v>5170</v>
      </c>
      <c r="S2234" s="4">
        <v>6313</v>
      </c>
      <c r="T2234" s="4">
        <v>3150</v>
      </c>
      <c r="U2234" s="4">
        <v>1800</v>
      </c>
      <c r="V2234" s="4">
        <v>4490</v>
      </c>
    </row>
    <row r="2235" spans="1:22" ht="16.5" customHeight="1" x14ac:dyDescent="0.3">
      <c r="A2235" s="3" t="s">
        <v>898</v>
      </c>
      <c r="B2235" s="13" t="s">
        <v>2459</v>
      </c>
      <c r="C2235" s="13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62">
        <v>44</v>
      </c>
    </row>
    <row r="2236" spans="1:22" ht="16.5" customHeight="1" x14ac:dyDescent="0.25">
      <c r="A2236" s="3" t="s">
        <v>898</v>
      </c>
      <c r="B2236" s="13" t="s">
        <v>1231</v>
      </c>
      <c r="C2236" s="13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>
        <v>2604</v>
      </c>
      <c r="S2236" s="4">
        <v>3511</v>
      </c>
      <c r="T2236" s="4">
        <v>7641</v>
      </c>
      <c r="U2236" s="4"/>
      <c r="V2236" s="4">
        <v>605</v>
      </c>
    </row>
    <row r="2237" spans="1:22" ht="16.5" customHeight="1" x14ac:dyDescent="0.25">
      <c r="A2237" s="3" t="s">
        <v>898</v>
      </c>
      <c r="B2237" s="13" t="s">
        <v>1529</v>
      </c>
      <c r="C2237" s="13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>
        <v>2723</v>
      </c>
      <c r="U2237" s="4"/>
      <c r="V2237" s="4">
        <v>2777</v>
      </c>
    </row>
    <row r="2238" spans="1:22" ht="16.5" customHeight="1" x14ac:dyDescent="0.25">
      <c r="A2238" s="3" t="s">
        <v>898</v>
      </c>
      <c r="B2238" s="13" t="s">
        <v>896</v>
      </c>
      <c r="C2238" s="13"/>
      <c r="D2238" s="4">
        <v>192500</v>
      </c>
      <c r="E2238" s="4"/>
      <c r="F2238" s="4"/>
      <c r="G2238" s="4">
        <v>58993</v>
      </c>
      <c r="H2238" s="4">
        <v>39500</v>
      </c>
      <c r="I2238" s="4">
        <v>106880</v>
      </c>
      <c r="J2238" s="4">
        <v>287496</v>
      </c>
      <c r="K2238" s="4">
        <v>100981</v>
      </c>
      <c r="L2238" s="4">
        <v>4700352</v>
      </c>
      <c r="M2238" s="4">
        <v>185156</v>
      </c>
      <c r="N2238" s="4">
        <v>472718</v>
      </c>
      <c r="O2238" s="4">
        <v>147960</v>
      </c>
      <c r="P2238" s="4">
        <v>30271</v>
      </c>
      <c r="Q2238" s="4">
        <v>18000</v>
      </c>
      <c r="R2238" s="4">
        <v>120341</v>
      </c>
      <c r="S2238" s="4">
        <v>16752</v>
      </c>
      <c r="T2238" s="4"/>
      <c r="U2238" s="4">
        <v>16708</v>
      </c>
      <c r="V2238" s="4">
        <v>30505</v>
      </c>
    </row>
    <row r="2239" spans="1:22" ht="16.5" customHeight="1" x14ac:dyDescent="0.25">
      <c r="A2239" s="3" t="s">
        <v>898</v>
      </c>
      <c r="B2239" s="13" t="s">
        <v>1530</v>
      </c>
      <c r="C2239" s="13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>
        <v>9572</v>
      </c>
      <c r="U2239" s="4"/>
      <c r="V2239" s="4"/>
    </row>
    <row r="2240" spans="1:22" ht="16.5" customHeight="1" x14ac:dyDescent="0.3">
      <c r="A2240" s="3" t="s">
        <v>898</v>
      </c>
      <c r="B2240" s="13" t="s">
        <v>2460</v>
      </c>
      <c r="C2240" s="13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62">
        <v>67</v>
      </c>
    </row>
    <row r="2241" spans="1:22" ht="16.5" customHeight="1" x14ac:dyDescent="0.3">
      <c r="A2241" s="3" t="s">
        <v>898</v>
      </c>
      <c r="B2241" s="13" t="s">
        <v>2461</v>
      </c>
      <c r="C2241" s="13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62">
        <v>75</v>
      </c>
    </row>
    <row r="2242" spans="1:22" ht="16.5" customHeight="1" x14ac:dyDescent="0.3">
      <c r="A2242" s="3" t="s">
        <v>898</v>
      </c>
      <c r="B2242" s="13" t="s">
        <v>2462</v>
      </c>
      <c r="C2242" s="13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62">
        <v>48</v>
      </c>
    </row>
    <row r="2243" spans="1:22" ht="16.5" customHeight="1" x14ac:dyDescent="0.3">
      <c r="A2243" s="3" t="s">
        <v>898</v>
      </c>
      <c r="B2243" s="13" t="s">
        <v>2463</v>
      </c>
      <c r="C2243" s="13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62">
        <v>2</v>
      </c>
    </row>
    <row r="2244" spans="1:22" ht="16.5" customHeight="1" x14ac:dyDescent="0.3">
      <c r="A2244" s="3" t="s">
        <v>898</v>
      </c>
      <c r="B2244" s="13" t="s">
        <v>2464</v>
      </c>
      <c r="C2244" s="13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62">
        <v>45</v>
      </c>
    </row>
    <row r="2245" spans="1:22" ht="16.5" customHeight="1" x14ac:dyDescent="0.3">
      <c r="A2245" s="3" t="s">
        <v>898</v>
      </c>
      <c r="B2245" s="13" t="s">
        <v>2465</v>
      </c>
      <c r="C2245" s="13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62">
        <v>45</v>
      </c>
    </row>
    <row r="2246" spans="1:22" ht="16.5" customHeight="1" x14ac:dyDescent="0.3">
      <c r="A2246" s="3" t="s">
        <v>898</v>
      </c>
      <c r="B2246" s="13" t="s">
        <v>2466</v>
      </c>
      <c r="C2246" s="13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62">
        <v>78</v>
      </c>
    </row>
    <row r="2247" spans="1:22" ht="16.5" customHeight="1" x14ac:dyDescent="0.3">
      <c r="A2247" s="3" t="s">
        <v>898</v>
      </c>
      <c r="B2247" s="13" t="s">
        <v>2467</v>
      </c>
      <c r="C2247" s="13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62">
        <v>70</v>
      </c>
    </row>
    <row r="2248" spans="1:22" ht="16.5" customHeight="1" x14ac:dyDescent="0.3">
      <c r="A2248" s="3" t="s">
        <v>898</v>
      </c>
      <c r="B2248" s="13" t="s">
        <v>2468</v>
      </c>
      <c r="C2248" s="13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62">
        <v>76</v>
      </c>
    </row>
    <row r="2249" spans="1:22" ht="16.5" customHeight="1" x14ac:dyDescent="0.3">
      <c r="A2249" s="3" t="s">
        <v>898</v>
      </c>
      <c r="B2249" s="13" t="s">
        <v>2469</v>
      </c>
      <c r="C2249" s="13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62">
        <v>73</v>
      </c>
    </row>
    <row r="2250" spans="1:22" ht="16.5" customHeight="1" x14ac:dyDescent="0.3">
      <c r="A2250" s="3" t="s">
        <v>898</v>
      </c>
      <c r="B2250" s="13" t="s">
        <v>2470</v>
      </c>
      <c r="C2250" s="13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62">
        <v>76</v>
      </c>
    </row>
    <row r="2251" spans="1:22" ht="16.5" customHeight="1" x14ac:dyDescent="0.3">
      <c r="A2251" s="3" t="s">
        <v>898</v>
      </c>
      <c r="B2251" s="13" t="s">
        <v>2471</v>
      </c>
      <c r="C2251" s="13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62">
        <v>77</v>
      </c>
    </row>
    <row r="2252" spans="1:22" ht="16.5" customHeight="1" x14ac:dyDescent="0.3">
      <c r="A2252" s="3" t="s">
        <v>898</v>
      </c>
      <c r="B2252" s="13" t="s">
        <v>2472</v>
      </c>
      <c r="C2252" s="13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62">
        <v>70</v>
      </c>
    </row>
    <row r="2253" spans="1:22" ht="16.5" customHeight="1" x14ac:dyDescent="0.3">
      <c r="A2253" s="3" t="s">
        <v>898</v>
      </c>
      <c r="B2253" s="13" t="s">
        <v>2473</v>
      </c>
      <c r="C2253" s="13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62">
        <v>68</v>
      </c>
    </row>
    <row r="2254" spans="1:22" ht="16.5" customHeight="1" x14ac:dyDescent="0.3">
      <c r="A2254" s="3" t="s">
        <v>898</v>
      </c>
      <c r="B2254" s="13" t="s">
        <v>2474</v>
      </c>
      <c r="C2254" s="13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62">
        <v>78</v>
      </c>
    </row>
    <row r="2255" spans="1:22" ht="16.5" customHeight="1" x14ac:dyDescent="0.3">
      <c r="A2255" s="3" t="s">
        <v>898</v>
      </c>
      <c r="B2255" s="13" t="s">
        <v>2475</v>
      </c>
      <c r="C2255" s="13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62">
        <v>71</v>
      </c>
    </row>
    <row r="2256" spans="1:22" ht="16.5" customHeight="1" x14ac:dyDescent="0.3">
      <c r="A2256" s="3" t="s">
        <v>898</v>
      </c>
      <c r="B2256" s="13" t="s">
        <v>2476</v>
      </c>
      <c r="C2256" s="13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62">
        <v>72</v>
      </c>
    </row>
    <row r="2257" spans="1:22" ht="16.5" customHeight="1" x14ac:dyDescent="0.3">
      <c r="A2257" s="3" t="s">
        <v>898</v>
      </c>
      <c r="B2257" s="13" t="s">
        <v>2477</v>
      </c>
      <c r="C2257" s="13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62">
        <v>71</v>
      </c>
    </row>
    <row r="2258" spans="1:22" ht="16.5" customHeight="1" x14ac:dyDescent="0.3">
      <c r="A2258" s="3" t="s">
        <v>898</v>
      </c>
      <c r="B2258" s="13" t="s">
        <v>2478</v>
      </c>
      <c r="C2258" s="13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62">
        <v>45</v>
      </c>
    </row>
    <row r="2259" spans="1:22" ht="16.5" customHeight="1" x14ac:dyDescent="0.3">
      <c r="A2259" s="3" t="s">
        <v>898</v>
      </c>
      <c r="B2259" s="13" t="s">
        <v>2479</v>
      </c>
      <c r="C2259" s="13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62">
        <v>73</v>
      </c>
    </row>
    <row r="2260" spans="1:22" ht="16.5" customHeight="1" x14ac:dyDescent="0.3">
      <c r="A2260" s="3" t="s">
        <v>898</v>
      </c>
      <c r="B2260" s="13" t="s">
        <v>2480</v>
      </c>
      <c r="C2260" s="13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62">
        <v>47</v>
      </c>
    </row>
    <row r="2261" spans="1:22" ht="16.5" customHeight="1" x14ac:dyDescent="0.3">
      <c r="A2261" s="3" t="s">
        <v>898</v>
      </c>
      <c r="B2261" s="13" t="s">
        <v>2481</v>
      </c>
      <c r="C2261" s="13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62">
        <v>75</v>
      </c>
    </row>
    <row r="2262" spans="1:22" ht="16.5" customHeight="1" x14ac:dyDescent="0.3">
      <c r="A2262" s="3" t="s">
        <v>898</v>
      </c>
      <c r="B2262" s="13" t="s">
        <v>2482</v>
      </c>
      <c r="C2262" s="13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62">
        <v>38</v>
      </c>
    </row>
    <row r="2263" spans="1:22" ht="16.5" customHeight="1" x14ac:dyDescent="0.3">
      <c r="A2263" s="3" t="s">
        <v>898</v>
      </c>
      <c r="B2263" s="13" t="s">
        <v>2483</v>
      </c>
      <c r="C2263" s="13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62">
        <v>146</v>
      </c>
    </row>
    <row r="2264" spans="1:22" ht="16.5" customHeight="1" x14ac:dyDescent="0.3">
      <c r="A2264" s="3" t="s">
        <v>898</v>
      </c>
      <c r="B2264" s="13" t="s">
        <v>2484</v>
      </c>
      <c r="C2264" s="13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62">
        <v>73</v>
      </c>
    </row>
    <row r="2265" spans="1:22" ht="16.5" customHeight="1" x14ac:dyDescent="0.3">
      <c r="A2265" s="3" t="s">
        <v>898</v>
      </c>
      <c r="B2265" s="13" t="s">
        <v>2485</v>
      </c>
      <c r="C2265" s="13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62">
        <v>12</v>
      </c>
    </row>
    <row r="2266" spans="1:22" ht="16.5" customHeight="1" x14ac:dyDescent="0.3">
      <c r="A2266" s="3" t="s">
        <v>898</v>
      </c>
      <c r="B2266" s="13" t="s">
        <v>2486</v>
      </c>
      <c r="C2266" s="13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62">
        <v>15</v>
      </c>
    </row>
    <row r="2267" spans="1:22" ht="16.5" customHeight="1" x14ac:dyDescent="0.3">
      <c r="A2267" s="3" t="s">
        <v>898</v>
      </c>
      <c r="B2267" s="13" t="s">
        <v>2487</v>
      </c>
      <c r="C2267" s="13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62">
        <v>4</v>
      </c>
    </row>
    <row r="2268" spans="1:22" ht="16.5" customHeight="1" x14ac:dyDescent="0.3">
      <c r="A2268" s="3" t="s">
        <v>898</v>
      </c>
      <c r="B2268" s="13" t="s">
        <v>2488</v>
      </c>
      <c r="C2268" s="13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62">
        <v>3</v>
      </c>
    </row>
    <row r="2269" spans="1:22" ht="16.5" customHeight="1" x14ac:dyDescent="0.3">
      <c r="A2269" s="3" t="s">
        <v>898</v>
      </c>
      <c r="B2269" s="13" t="s">
        <v>2489</v>
      </c>
      <c r="C2269" s="13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62">
        <v>20</v>
      </c>
    </row>
    <row r="2270" spans="1:22" ht="16.5" customHeight="1" x14ac:dyDescent="0.3">
      <c r="A2270" s="3" t="s">
        <v>898</v>
      </c>
      <c r="B2270" s="13" t="s">
        <v>2490</v>
      </c>
      <c r="C2270" s="13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62">
        <v>9</v>
      </c>
    </row>
    <row r="2271" spans="1:22" ht="16.5" customHeight="1" x14ac:dyDescent="0.3">
      <c r="A2271" s="3" t="s">
        <v>898</v>
      </c>
      <c r="B2271" s="13" t="s">
        <v>2491</v>
      </c>
      <c r="C2271" s="13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62">
        <v>28</v>
      </c>
    </row>
    <row r="2272" spans="1:22" ht="16.5" customHeight="1" x14ac:dyDescent="0.3">
      <c r="A2272" s="3" t="s">
        <v>898</v>
      </c>
      <c r="B2272" s="13" t="s">
        <v>2492</v>
      </c>
      <c r="C2272" s="13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62">
        <v>15</v>
      </c>
    </row>
    <row r="2273" spans="1:22" ht="16.5" customHeight="1" x14ac:dyDescent="0.3">
      <c r="A2273" s="3" t="s">
        <v>898</v>
      </c>
      <c r="B2273" s="13" t="s">
        <v>2493</v>
      </c>
      <c r="C2273" s="13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62">
        <v>58</v>
      </c>
    </row>
    <row r="2274" spans="1:22" ht="16.5" customHeight="1" x14ac:dyDescent="0.3">
      <c r="A2274" s="3" t="s">
        <v>898</v>
      </c>
      <c r="B2274" s="13" t="s">
        <v>2494</v>
      </c>
      <c r="C2274" s="13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62">
        <v>64</v>
      </c>
    </row>
    <row r="2275" spans="1:22" ht="16.5" customHeight="1" x14ac:dyDescent="0.3">
      <c r="A2275" s="3" t="s">
        <v>898</v>
      </c>
      <c r="B2275" s="13" t="s">
        <v>2495</v>
      </c>
      <c r="C2275" s="13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62">
        <v>53</v>
      </c>
    </row>
    <row r="2276" spans="1:22" ht="16.5" customHeight="1" x14ac:dyDescent="0.3">
      <c r="A2276" s="3" t="s">
        <v>898</v>
      </c>
      <c r="B2276" s="13" t="s">
        <v>2496</v>
      </c>
      <c r="C2276" s="13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62">
        <v>72</v>
      </c>
    </row>
    <row r="2277" spans="1:22" ht="16.5" customHeight="1" x14ac:dyDescent="0.3">
      <c r="A2277" s="3" t="s">
        <v>898</v>
      </c>
      <c r="B2277" s="13" t="s">
        <v>2497</v>
      </c>
      <c r="C2277" s="13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62">
        <v>269</v>
      </c>
    </row>
    <row r="2278" spans="1:22" ht="16.5" customHeight="1" x14ac:dyDescent="0.3">
      <c r="A2278" s="3" t="s">
        <v>898</v>
      </c>
      <c r="B2278" s="13" t="s">
        <v>2498</v>
      </c>
      <c r="C2278" s="13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62">
        <v>353</v>
      </c>
    </row>
    <row r="2279" spans="1:22" ht="16.5" customHeight="1" x14ac:dyDescent="0.3">
      <c r="A2279" s="3" t="s">
        <v>898</v>
      </c>
      <c r="B2279" s="13" t="s">
        <v>2499</v>
      </c>
      <c r="C2279" s="13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62">
        <v>135</v>
      </c>
    </row>
    <row r="2280" spans="1:22" ht="16.5" customHeight="1" x14ac:dyDescent="0.3">
      <c r="A2280" s="3" t="s">
        <v>898</v>
      </c>
      <c r="B2280" s="13" t="s">
        <v>2500</v>
      </c>
      <c r="C2280" s="13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62">
        <v>166</v>
      </c>
    </row>
    <row r="2281" spans="1:22" ht="16.5" customHeight="1" x14ac:dyDescent="0.3">
      <c r="A2281" s="3" t="s">
        <v>898</v>
      </c>
      <c r="B2281" s="13" t="s">
        <v>2501</v>
      </c>
      <c r="C2281" s="13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62">
        <v>391</v>
      </c>
    </row>
    <row r="2282" spans="1:22" ht="16.5" customHeight="1" x14ac:dyDescent="0.3">
      <c r="A2282" s="3" t="s">
        <v>898</v>
      </c>
      <c r="B2282" s="13" t="s">
        <v>2502</v>
      </c>
      <c r="C2282" s="13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62">
        <v>173</v>
      </c>
    </row>
    <row r="2283" spans="1:22" ht="16.5" customHeight="1" x14ac:dyDescent="0.3">
      <c r="A2283" s="3" t="s">
        <v>898</v>
      </c>
      <c r="B2283" s="13" t="s">
        <v>2503</v>
      </c>
      <c r="C2283" s="13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62">
        <v>1603</v>
      </c>
    </row>
    <row r="2284" spans="1:22" ht="16.5" customHeight="1" x14ac:dyDescent="0.3">
      <c r="A2284" s="3" t="s">
        <v>898</v>
      </c>
      <c r="B2284" s="13" t="s">
        <v>2504</v>
      </c>
      <c r="C2284" s="13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62">
        <v>261</v>
      </c>
    </row>
    <row r="2285" spans="1:22" ht="16.5" customHeight="1" x14ac:dyDescent="0.3">
      <c r="A2285" s="3" t="s">
        <v>898</v>
      </c>
      <c r="B2285" s="13" t="s">
        <v>2505</v>
      </c>
      <c r="C2285" s="13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62">
        <v>344</v>
      </c>
    </row>
    <row r="2286" spans="1:22" ht="16.5" customHeight="1" x14ac:dyDescent="0.3">
      <c r="A2286" s="3" t="s">
        <v>898</v>
      </c>
      <c r="B2286" s="13" t="s">
        <v>2506</v>
      </c>
      <c r="C2286" s="13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62">
        <v>232</v>
      </c>
    </row>
    <row r="2287" spans="1:22" ht="16.5" customHeight="1" x14ac:dyDescent="0.3">
      <c r="A2287" s="3" t="s">
        <v>898</v>
      </c>
      <c r="B2287" s="13" t="s">
        <v>2507</v>
      </c>
      <c r="C2287" s="13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62">
        <v>96</v>
      </c>
    </row>
    <row r="2288" spans="1:22" ht="16.5" customHeight="1" x14ac:dyDescent="0.3">
      <c r="A2288" s="3" t="s">
        <v>898</v>
      </c>
      <c r="B2288" s="13" t="s">
        <v>2508</v>
      </c>
      <c r="C2288" s="13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62">
        <v>55</v>
      </c>
    </row>
    <row r="2289" spans="1:23" ht="16.5" customHeight="1" x14ac:dyDescent="0.3">
      <c r="A2289" s="3" t="s">
        <v>898</v>
      </c>
      <c r="B2289" s="13" t="s">
        <v>2509</v>
      </c>
      <c r="C2289" s="13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62">
        <v>217</v>
      </c>
    </row>
    <row r="2290" spans="1:23" ht="16.5" customHeight="1" x14ac:dyDescent="0.3">
      <c r="A2290" s="3" t="s">
        <v>898</v>
      </c>
      <c r="B2290" s="13" t="s">
        <v>2510</v>
      </c>
      <c r="C2290" s="13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62">
        <v>231</v>
      </c>
    </row>
    <row r="2291" spans="1:23" ht="16.5" customHeight="1" x14ac:dyDescent="0.3">
      <c r="A2291" s="3" t="s">
        <v>898</v>
      </c>
      <c r="B2291" s="13" t="s">
        <v>2511</v>
      </c>
      <c r="C2291" s="13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62">
        <v>20</v>
      </c>
    </row>
    <row r="2292" spans="1:23" ht="16.5" customHeight="1" x14ac:dyDescent="0.25">
      <c r="A2292" s="3" t="s">
        <v>898</v>
      </c>
      <c r="B2292" s="13" t="s">
        <v>897</v>
      </c>
      <c r="C2292" s="13"/>
      <c r="D2292" s="4">
        <v>81000</v>
      </c>
      <c r="E2292" s="4"/>
      <c r="F2292" s="4"/>
      <c r="G2292" s="4">
        <v>5000</v>
      </c>
      <c r="H2292" s="4"/>
      <c r="I2292" s="4"/>
      <c r="J2292" s="4">
        <v>199144</v>
      </c>
      <c r="K2292" s="4"/>
      <c r="L2292" s="4">
        <v>700</v>
      </c>
      <c r="M2292" s="4">
        <v>2053</v>
      </c>
      <c r="N2292" s="4">
        <v>5913</v>
      </c>
      <c r="O2292" s="4">
        <v>129</v>
      </c>
      <c r="P2292" s="4"/>
      <c r="Q2292" s="4">
        <v>0</v>
      </c>
      <c r="R2292" s="4">
        <v>10000</v>
      </c>
      <c r="S2292" s="4"/>
      <c r="T2292" s="4"/>
      <c r="U2292" s="4">
        <v>1000</v>
      </c>
      <c r="V2292" s="4">
        <v>1000</v>
      </c>
    </row>
    <row r="2293" spans="1:23" ht="16.5" customHeight="1" x14ac:dyDescent="0.25">
      <c r="A2293" s="17" t="s">
        <v>986</v>
      </c>
      <c r="B2293" s="17" t="s">
        <v>986</v>
      </c>
      <c r="C2293" s="17"/>
      <c r="D2293" s="19">
        <f t="shared" ref="D2293:U2293" si="57">SUM(D2106:D2292)</f>
        <v>10762118</v>
      </c>
      <c r="E2293" s="19">
        <f t="shared" si="57"/>
        <v>737905</v>
      </c>
      <c r="F2293" s="19">
        <f t="shared" si="57"/>
        <v>1190001</v>
      </c>
      <c r="G2293" s="19">
        <f t="shared" si="57"/>
        <v>1860088</v>
      </c>
      <c r="H2293" s="19">
        <f t="shared" si="57"/>
        <v>3031467</v>
      </c>
      <c r="I2293" s="19">
        <f t="shared" si="57"/>
        <v>9352973</v>
      </c>
      <c r="J2293" s="19">
        <f t="shared" si="57"/>
        <v>19008623</v>
      </c>
      <c r="K2293" s="19">
        <f t="shared" si="57"/>
        <v>10692972</v>
      </c>
      <c r="L2293" s="19">
        <f t="shared" si="57"/>
        <v>23275758</v>
      </c>
      <c r="M2293" s="19">
        <f t="shared" si="57"/>
        <v>11557252</v>
      </c>
      <c r="N2293" s="19">
        <f t="shared" si="57"/>
        <v>28541509</v>
      </c>
      <c r="O2293" s="19">
        <f t="shared" si="57"/>
        <v>23326641</v>
      </c>
      <c r="P2293" s="19">
        <f t="shared" si="57"/>
        <v>15539396</v>
      </c>
      <c r="Q2293" s="19">
        <f t="shared" si="57"/>
        <v>7037108</v>
      </c>
      <c r="R2293" s="19">
        <f t="shared" si="57"/>
        <v>10278007</v>
      </c>
      <c r="S2293" s="19">
        <f t="shared" si="57"/>
        <v>6970778</v>
      </c>
      <c r="T2293" s="19">
        <f t="shared" si="57"/>
        <v>9572479</v>
      </c>
      <c r="U2293" s="19">
        <f t="shared" si="57"/>
        <v>12301182</v>
      </c>
      <c r="V2293" s="19">
        <f>SUM(V2100:V2292)</f>
        <v>9288915</v>
      </c>
      <c r="W2293" s="15" t="s">
        <v>939</v>
      </c>
    </row>
    <row r="2294" spans="1:23" ht="16.5" customHeight="1" x14ac:dyDescent="0.25">
      <c r="A2294" s="3" t="s">
        <v>905</v>
      </c>
      <c r="B2294" s="13" t="s">
        <v>907</v>
      </c>
      <c r="C2294" s="13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>
        <v>1450</v>
      </c>
      <c r="O2294" s="4"/>
      <c r="P2294" s="4"/>
      <c r="Q2294" s="4">
        <v>0</v>
      </c>
      <c r="R2294" s="4">
        <v>0</v>
      </c>
      <c r="S2294" s="4"/>
      <c r="T2294" s="4"/>
      <c r="U2294" s="4"/>
      <c r="V2294" s="4"/>
    </row>
    <row r="2295" spans="1:23" ht="16.5" customHeight="1" x14ac:dyDescent="0.25">
      <c r="A2295" s="3" t="s">
        <v>905</v>
      </c>
      <c r="B2295" s="13" t="s">
        <v>908</v>
      </c>
      <c r="C2295" s="13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>
        <v>1415</v>
      </c>
      <c r="O2295" s="4"/>
      <c r="P2295" s="4"/>
      <c r="Q2295" s="4">
        <v>0</v>
      </c>
      <c r="R2295" s="4">
        <v>0</v>
      </c>
      <c r="S2295" s="4"/>
      <c r="T2295" s="4"/>
      <c r="U2295" s="4"/>
      <c r="V2295" s="4"/>
    </row>
    <row r="2296" spans="1:23" ht="16.5" customHeight="1" x14ac:dyDescent="0.25">
      <c r="A2296" s="3" t="s">
        <v>905</v>
      </c>
      <c r="B2296" s="13" t="s">
        <v>906</v>
      </c>
      <c r="C2296" s="13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>
        <v>1417</v>
      </c>
      <c r="O2296" s="4"/>
      <c r="P2296" s="4"/>
      <c r="Q2296" s="4">
        <v>0</v>
      </c>
      <c r="R2296" s="4">
        <v>0</v>
      </c>
      <c r="S2296" s="4"/>
      <c r="T2296" s="4"/>
      <c r="U2296" s="4"/>
      <c r="V2296" s="4"/>
    </row>
    <row r="2297" spans="1:23" ht="16.5" customHeight="1" x14ac:dyDescent="0.25">
      <c r="A2297" s="3" t="s">
        <v>905</v>
      </c>
      <c r="B2297" s="13" t="s">
        <v>909</v>
      </c>
      <c r="C2297" s="13"/>
      <c r="D2297" s="4"/>
      <c r="E2297" s="4"/>
      <c r="F2297" s="4"/>
      <c r="G2297" s="4"/>
      <c r="H2297" s="4"/>
      <c r="I2297" s="4"/>
      <c r="J2297" s="4"/>
      <c r="K2297" s="4"/>
      <c r="L2297" s="4"/>
      <c r="M2297" s="4">
        <v>5000</v>
      </c>
      <c r="N2297" s="4"/>
      <c r="O2297" s="4"/>
      <c r="P2297" s="4"/>
      <c r="Q2297" s="4">
        <v>0</v>
      </c>
      <c r="R2297" s="4">
        <v>0</v>
      </c>
      <c r="S2297" s="4"/>
      <c r="T2297" s="4"/>
      <c r="U2297" s="4">
        <v>15000</v>
      </c>
      <c r="V2297" s="4"/>
    </row>
    <row r="2298" spans="1:23" ht="16.5" customHeight="1" x14ac:dyDescent="0.25">
      <c r="A2298" s="3" t="s">
        <v>905</v>
      </c>
      <c r="B2298" s="13" t="s">
        <v>1232</v>
      </c>
      <c r="C2298" s="13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>
        <v>120000</v>
      </c>
      <c r="S2298" s="4">
        <v>10000</v>
      </c>
      <c r="T2298" s="4"/>
      <c r="U2298" s="4">
        <v>90000</v>
      </c>
      <c r="V2298" s="4">
        <v>200</v>
      </c>
    </row>
    <row r="2299" spans="1:23" ht="16.5" customHeight="1" x14ac:dyDescent="0.25">
      <c r="A2299" s="3" t="s">
        <v>905</v>
      </c>
      <c r="B2299" s="13" t="s">
        <v>10</v>
      </c>
      <c r="C2299" s="13"/>
      <c r="D2299" s="4">
        <v>7012</v>
      </c>
      <c r="E2299" s="4">
        <v>500</v>
      </c>
      <c r="F2299" s="4">
        <v>1500</v>
      </c>
      <c r="G2299" s="4"/>
      <c r="H2299" s="4">
        <v>3500</v>
      </c>
      <c r="I2299" s="4"/>
      <c r="J2299" s="4">
        <v>2000</v>
      </c>
      <c r="K2299" s="4"/>
      <c r="L2299" s="4">
        <v>862</v>
      </c>
      <c r="M2299" s="4">
        <v>3950</v>
      </c>
      <c r="N2299" s="4">
        <v>2047</v>
      </c>
      <c r="O2299" s="4"/>
      <c r="P2299" s="4">
        <v>950</v>
      </c>
      <c r="Q2299" s="4">
        <v>0</v>
      </c>
      <c r="R2299" s="4">
        <v>150</v>
      </c>
      <c r="S2299" s="4"/>
      <c r="T2299" s="4"/>
      <c r="U2299" s="4">
        <v>10000</v>
      </c>
      <c r="V2299" s="4"/>
    </row>
    <row r="2300" spans="1:23" ht="16.5" customHeight="1" x14ac:dyDescent="0.25">
      <c r="A2300" s="3" t="s">
        <v>905</v>
      </c>
      <c r="B2300" s="13" t="s">
        <v>1743</v>
      </c>
      <c r="C2300" s="13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>
        <v>35964</v>
      </c>
    </row>
    <row r="2301" spans="1:23" ht="16.5" customHeight="1" x14ac:dyDescent="0.25">
      <c r="A2301" s="3" t="s">
        <v>905</v>
      </c>
      <c r="B2301" s="13" t="s">
        <v>414</v>
      </c>
      <c r="C2301" s="13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>
        <v>2120</v>
      </c>
      <c r="S2301" s="4">
        <v>5212</v>
      </c>
      <c r="T2301" s="4"/>
      <c r="U2301" s="4">
        <v>10880</v>
      </c>
      <c r="V2301" s="4">
        <v>3000</v>
      </c>
    </row>
    <row r="2302" spans="1:23" ht="16.5" customHeight="1" x14ac:dyDescent="0.25">
      <c r="A2302" s="3" t="s">
        <v>905</v>
      </c>
      <c r="B2302" s="13" t="s">
        <v>912</v>
      </c>
      <c r="C2302" s="13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>
        <v>1400</v>
      </c>
      <c r="O2302" s="4"/>
      <c r="P2302" s="4"/>
      <c r="Q2302" s="4">
        <v>0</v>
      </c>
      <c r="R2302" s="4">
        <v>0</v>
      </c>
      <c r="S2302" s="4"/>
      <c r="T2302" s="4"/>
      <c r="U2302" s="4"/>
      <c r="V2302" s="4"/>
    </row>
    <row r="2303" spans="1:23" ht="16.5" customHeight="1" x14ac:dyDescent="0.25">
      <c r="A2303" s="3" t="s">
        <v>905</v>
      </c>
      <c r="B2303" s="13" t="s">
        <v>911</v>
      </c>
      <c r="C2303" s="13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>
        <v>1400</v>
      </c>
      <c r="O2303" s="4"/>
      <c r="P2303" s="4"/>
      <c r="Q2303" s="4">
        <v>0</v>
      </c>
      <c r="R2303" s="4">
        <v>0</v>
      </c>
      <c r="S2303" s="4"/>
      <c r="T2303" s="4"/>
      <c r="U2303" s="4"/>
      <c r="V2303" s="4"/>
      <c r="W2303" s="15"/>
    </row>
    <row r="2304" spans="1:23" ht="16.5" customHeight="1" x14ac:dyDescent="0.25">
      <c r="A2304" s="3" t="s">
        <v>905</v>
      </c>
      <c r="B2304" s="13" t="s">
        <v>910</v>
      </c>
      <c r="C2304" s="13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>
        <v>1400</v>
      </c>
      <c r="O2304" s="4"/>
      <c r="P2304" s="4"/>
      <c r="Q2304" s="4">
        <v>0</v>
      </c>
      <c r="R2304" s="4">
        <v>0</v>
      </c>
      <c r="S2304" s="4"/>
      <c r="T2304" s="4"/>
      <c r="U2304" s="4"/>
      <c r="V2304" s="4"/>
    </row>
    <row r="2305" spans="1:23" ht="16.5" customHeight="1" x14ac:dyDescent="0.25">
      <c r="A2305" s="17" t="s">
        <v>1663</v>
      </c>
      <c r="B2305" s="17" t="s">
        <v>1664</v>
      </c>
      <c r="C2305" s="17"/>
      <c r="D2305" s="19">
        <f t="shared" ref="D2305:T2305" si="58">SUM(D2284:D2293)</f>
        <v>10843118</v>
      </c>
      <c r="E2305" s="19">
        <f t="shared" si="58"/>
        <v>737905</v>
      </c>
      <c r="F2305" s="19">
        <f t="shared" si="58"/>
        <v>1190001</v>
      </c>
      <c r="G2305" s="19">
        <f t="shared" si="58"/>
        <v>1865088</v>
      </c>
      <c r="H2305" s="19">
        <f t="shared" si="58"/>
        <v>3031467</v>
      </c>
      <c r="I2305" s="19">
        <f t="shared" si="58"/>
        <v>9352973</v>
      </c>
      <c r="J2305" s="19">
        <f t="shared" si="58"/>
        <v>19207767</v>
      </c>
      <c r="K2305" s="19">
        <f t="shared" si="58"/>
        <v>10692972</v>
      </c>
      <c r="L2305" s="19">
        <f t="shared" si="58"/>
        <v>23276458</v>
      </c>
      <c r="M2305" s="19">
        <f t="shared" si="58"/>
        <v>11559305</v>
      </c>
      <c r="N2305" s="19">
        <f t="shared" si="58"/>
        <v>28547422</v>
      </c>
      <c r="O2305" s="19">
        <f t="shared" si="58"/>
        <v>23326770</v>
      </c>
      <c r="P2305" s="19">
        <f t="shared" si="58"/>
        <v>15539396</v>
      </c>
      <c r="Q2305" s="19">
        <f t="shared" si="58"/>
        <v>7037108</v>
      </c>
      <c r="R2305" s="19">
        <f t="shared" si="58"/>
        <v>10288007</v>
      </c>
      <c r="S2305" s="19">
        <f t="shared" si="58"/>
        <v>6970778</v>
      </c>
      <c r="T2305" s="19">
        <f t="shared" si="58"/>
        <v>9572479</v>
      </c>
      <c r="U2305" s="19">
        <f>SUM(U2294:U2304)</f>
        <v>125880</v>
      </c>
      <c r="V2305" s="19">
        <f>SUM(V2294:V2304)</f>
        <v>39164</v>
      </c>
      <c r="W2305" s="15" t="s">
        <v>939</v>
      </c>
    </row>
    <row r="2306" spans="1:23" x14ac:dyDescent="0.25">
      <c r="B2306" s="46"/>
      <c r="C2306" s="46"/>
      <c r="Q2306" s="30"/>
      <c r="R2306" s="30"/>
      <c r="S2306" s="30"/>
      <c r="T2306" s="30"/>
      <c r="U2306" s="30"/>
      <c r="V2306" s="30"/>
    </row>
    <row r="2307" spans="1:23" x14ac:dyDescent="0.25">
      <c r="B2307" s="46"/>
      <c r="C2307" s="46"/>
    </row>
    <row r="2308" spans="1:23" x14ac:dyDescent="0.25">
      <c r="B2308" s="46"/>
      <c r="C2308" s="46"/>
    </row>
    <row r="2309" spans="1:23" ht="60.75" x14ac:dyDescent="0.25">
      <c r="A2309" s="72" t="s">
        <v>933</v>
      </c>
      <c r="B2309" s="72" t="s">
        <v>2514</v>
      </c>
      <c r="C2309" s="72" t="s">
        <v>2527</v>
      </c>
      <c r="D2309" s="71">
        <v>2001</v>
      </c>
      <c r="E2309" s="71">
        <v>2002</v>
      </c>
      <c r="F2309" s="71">
        <v>2003</v>
      </c>
      <c r="G2309" s="71">
        <v>2004</v>
      </c>
      <c r="H2309" s="71">
        <v>2005</v>
      </c>
      <c r="I2309" s="71">
        <v>2006</v>
      </c>
      <c r="J2309" s="71">
        <v>2007</v>
      </c>
      <c r="K2309" s="71">
        <v>2008</v>
      </c>
      <c r="L2309" s="71">
        <v>2009</v>
      </c>
      <c r="M2309" s="71">
        <v>2010</v>
      </c>
      <c r="N2309" s="71">
        <v>2011</v>
      </c>
      <c r="O2309" s="71">
        <v>2012</v>
      </c>
      <c r="P2309" s="71">
        <v>2013</v>
      </c>
      <c r="Q2309" s="71">
        <v>2014</v>
      </c>
      <c r="R2309" s="71">
        <v>2015</v>
      </c>
      <c r="S2309" s="71">
        <v>2016</v>
      </c>
      <c r="T2309" s="71">
        <v>2017</v>
      </c>
      <c r="U2309" s="71">
        <v>2018</v>
      </c>
      <c r="V2309" s="71">
        <v>2019</v>
      </c>
    </row>
    <row r="2310" spans="1:23" x14ac:dyDescent="0.25">
      <c r="A2310" s="3" t="s">
        <v>933</v>
      </c>
      <c r="B2310" s="13">
        <v>116</v>
      </c>
      <c r="C2310" s="13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>
        <v>2575</v>
      </c>
      <c r="O2310" s="4"/>
      <c r="P2310" s="4">
        <v>6400</v>
      </c>
      <c r="Q2310" s="4">
        <v>6400</v>
      </c>
      <c r="R2310" s="4">
        <v>0</v>
      </c>
      <c r="S2310" s="4"/>
      <c r="T2310" s="4"/>
      <c r="U2310" s="4"/>
      <c r="V2310" s="4"/>
      <c r="W2310" s="15" t="s">
        <v>939</v>
      </c>
    </row>
    <row r="2311" spans="1:23" x14ac:dyDescent="0.25">
      <c r="A2311" s="3" t="s">
        <v>933</v>
      </c>
      <c r="B2311" s="13">
        <v>1103</v>
      </c>
      <c r="C2311" s="13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>
        <v>1700</v>
      </c>
      <c r="O2311" s="4"/>
      <c r="P2311" s="4">
        <v>4498</v>
      </c>
      <c r="Q2311" s="4">
        <v>3276</v>
      </c>
      <c r="R2311" s="4">
        <v>0</v>
      </c>
      <c r="S2311" s="4"/>
      <c r="T2311" s="4"/>
      <c r="U2311" s="4">
        <v>1250</v>
      </c>
      <c r="V2311" s="4">
        <v>1250</v>
      </c>
    </row>
    <row r="2312" spans="1:23" x14ac:dyDescent="0.25">
      <c r="A2312" s="3" t="s">
        <v>933</v>
      </c>
      <c r="B2312" s="40">
        <v>3309</v>
      </c>
      <c r="C2312" s="40"/>
      <c r="D2312" s="41"/>
      <c r="E2312" s="41"/>
      <c r="F2312" s="41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  <c r="S2312" s="41">
        <v>38000</v>
      </c>
      <c r="T2312" s="41"/>
      <c r="U2312" s="41"/>
      <c r="V2312" s="41"/>
    </row>
    <row r="2313" spans="1:23" x14ac:dyDescent="0.25">
      <c r="A2313" s="3" t="s">
        <v>933</v>
      </c>
      <c r="B2313" s="13" t="s">
        <v>1847</v>
      </c>
      <c r="C2313" s="13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>
        <v>8000</v>
      </c>
      <c r="O2313" s="4">
        <v>11240</v>
      </c>
      <c r="P2313" s="4">
        <v>6003</v>
      </c>
      <c r="Q2313" s="4">
        <v>3558</v>
      </c>
      <c r="R2313" s="4">
        <v>250</v>
      </c>
      <c r="S2313" s="4">
        <v>136</v>
      </c>
      <c r="T2313" s="4"/>
      <c r="U2313" s="4"/>
      <c r="V2313" s="4"/>
    </row>
    <row r="2314" spans="1:23" x14ac:dyDescent="0.25">
      <c r="A2314" s="3" t="s">
        <v>933</v>
      </c>
      <c r="B2314" s="13" t="s">
        <v>1848</v>
      </c>
      <c r="C2314" s="13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>
        <v>682</v>
      </c>
      <c r="O2314" s="4">
        <v>10923</v>
      </c>
      <c r="P2314" s="4">
        <v>4898</v>
      </c>
      <c r="Q2314" s="4">
        <v>3254</v>
      </c>
      <c r="R2314" s="4">
        <v>0</v>
      </c>
      <c r="S2314" s="4"/>
      <c r="T2314" s="4"/>
      <c r="U2314" s="4"/>
      <c r="V2314" s="4">
        <v>4425</v>
      </c>
    </row>
    <row r="2315" spans="1:23" x14ac:dyDescent="0.25">
      <c r="A2315" s="3" t="s">
        <v>933</v>
      </c>
      <c r="B2315" s="13" t="s">
        <v>1849</v>
      </c>
      <c r="C2315" s="13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>
        <v>2533</v>
      </c>
      <c r="O2315" s="4">
        <v>3500</v>
      </c>
      <c r="P2315" s="4">
        <v>221</v>
      </c>
      <c r="Q2315" s="4">
        <v>2267</v>
      </c>
      <c r="R2315" s="4">
        <v>0</v>
      </c>
      <c r="S2315" s="4"/>
      <c r="T2315" s="4"/>
      <c r="U2315" s="4"/>
      <c r="V2315" s="4"/>
    </row>
    <row r="2316" spans="1:23" x14ac:dyDescent="0.25">
      <c r="A2316" s="3" t="s">
        <v>933</v>
      </c>
      <c r="B2316" s="13" t="s">
        <v>1852</v>
      </c>
      <c r="C2316" s="13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>
        <v>10000</v>
      </c>
      <c r="S2316" s="4"/>
      <c r="T2316" s="4"/>
      <c r="U2316" s="4"/>
      <c r="V2316" s="4"/>
    </row>
    <row r="2317" spans="1:23" x14ac:dyDescent="0.25">
      <c r="A2317" s="3" t="s">
        <v>933</v>
      </c>
      <c r="B2317" s="13" t="s">
        <v>1850</v>
      </c>
      <c r="C2317" s="13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>
        <v>3821</v>
      </c>
      <c r="O2317" s="4">
        <v>5022</v>
      </c>
      <c r="P2317" s="4">
        <v>780</v>
      </c>
      <c r="Q2317" s="4">
        <v>0</v>
      </c>
      <c r="R2317" s="4">
        <v>0</v>
      </c>
      <c r="S2317" s="4"/>
      <c r="T2317" s="4"/>
      <c r="U2317" s="4"/>
      <c r="V2317" s="4"/>
    </row>
    <row r="2318" spans="1:23" x14ac:dyDescent="0.25">
      <c r="A2318" s="3" t="s">
        <v>933</v>
      </c>
      <c r="B2318" s="13" t="s">
        <v>1851</v>
      </c>
      <c r="C2318" s="13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>
        <v>102</v>
      </c>
      <c r="O2318" s="4">
        <v>333</v>
      </c>
      <c r="P2318" s="4">
        <v>1476</v>
      </c>
      <c r="Q2318" s="4">
        <v>1229</v>
      </c>
      <c r="R2318" s="4">
        <v>0</v>
      </c>
      <c r="S2318" s="4"/>
      <c r="T2318" s="4"/>
      <c r="U2318" s="4"/>
      <c r="V2318" s="4"/>
    </row>
    <row r="2319" spans="1:23" x14ac:dyDescent="0.25">
      <c r="A2319" s="3" t="s">
        <v>933</v>
      </c>
      <c r="B2319" s="13" t="s">
        <v>1853</v>
      </c>
      <c r="C2319" s="13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>
        <v>6000</v>
      </c>
      <c r="O2319" s="4"/>
      <c r="P2319" s="4">
        <v>5339</v>
      </c>
      <c r="Q2319" s="4">
        <v>0</v>
      </c>
      <c r="R2319" s="4">
        <v>0</v>
      </c>
      <c r="S2319" s="4"/>
      <c r="T2319" s="4"/>
      <c r="U2319" s="4"/>
      <c r="V2319" s="4">
        <v>758</v>
      </c>
    </row>
    <row r="2320" spans="1:23" x14ac:dyDescent="0.25">
      <c r="A2320" s="3" t="s">
        <v>933</v>
      </c>
      <c r="B2320" s="13" t="s">
        <v>1854</v>
      </c>
      <c r="C2320" s="13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>
        <v>15000</v>
      </c>
      <c r="P2320" s="4">
        <v>183</v>
      </c>
      <c r="Q2320" s="4">
        <v>0</v>
      </c>
      <c r="R2320" s="4">
        <v>0</v>
      </c>
      <c r="S2320" s="4"/>
      <c r="T2320" s="4"/>
      <c r="U2320" s="4"/>
      <c r="V2320" s="4"/>
    </row>
    <row r="2321" spans="1:22" x14ac:dyDescent="0.25">
      <c r="A2321" s="3" t="s">
        <v>933</v>
      </c>
      <c r="B2321" s="13" t="s">
        <v>1584</v>
      </c>
      <c r="C2321" s="13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>
        <v>1000</v>
      </c>
      <c r="T2321" s="4"/>
      <c r="U2321" s="4"/>
      <c r="V2321" s="4"/>
    </row>
    <row r="2322" spans="1:22" x14ac:dyDescent="0.25">
      <c r="A2322" s="3" t="s">
        <v>933</v>
      </c>
      <c r="B2322" s="13" t="s">
        <v>1585</v>
      </c>
      <c r="C2322" s="13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>
        <v>21121</v>
      </c>
      <c r="T2322" s="4"/>
      <c r="U2322" s="4"/>
      <c r="V2322" s="4"/>
    </row>
    <row r="2323" spans="1:22" x14ac:dyDescent="0.25">
      <c r="A2323" s="3" t="s">
        <v>933</v>
      </c>
      <c r="B2323" s="13" t="s">
        <v>417</v>
      </c>
      <c r="C2323" s="13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>
        <v>30318</v>
      </c>
      <c r="T2323" s="4">
        <v>122000</v>
      </c>
      <c r="U2323" s="4">
        <v>400</v>
      </c>
      <c r="V2323" s="4"/>
    </row>
    <row r="2324" spans="1:22" x14ac:dyDescent="0.25">
      <c r="A2324" s="3" t="s">
        <v>933</v>
      </c>
      <c r="B2324" s="14" t="s">
        <v>714</v>
      </c>
      <c r="C2324" s="1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>
        <v>500</v>
      </c>
      <c r="U2324" s="4"/>
      <c r="V2324" s="4"/>
    </row>
    <row r="2325" spans="1:22" x14ac:dyDescent="0.25">
      <c r="A2325" s="3" t="s">
        <v>933</v>
      </c>
      <c r="B2325" s="12" t="s">
        <v>182</v>
      </c>
      <c r="C2325" s="12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>
        <v>136</v>
      </c>
      <c r="O2325" s="4"/>
      <c r="P2325" s="4"/>
      <c r="Q2325" s="4">
        <v>0</v>
      </c>
      <c r="R2325" s="4"/>
      <c r="S2325" s="4"/>
      <c r="T2325" s="4"/>
      <c r="U2325" s="4"/>
      <c r="V2325" s="4">
        <v>14</v>
      </c>
    </row>
    <row r="2326" spans="1:22" x14ac:dyDescent="0.25">
      <c r="A2326" s="3" t="s">
        <v>933</v>
      </c>
      <c r="B2326" s="13" t="s">
        <v>1856</v>
      </c>
      <c r="C2326" s="13"/>
      <c r="D2326" s="4"/>
      <c r="E2326" s="4"/>
      <c r="F2326" s="4"/>
      <c r="G2326" s="4"/>
      <c r="H2326" s="4"/>
      <c r="I2326" s="4"/>
      <c r="J2326" s="4"/>
      <c r="K2326" s="4"/>
      <c r="L2326" s="4"/>
      <c r="M2326" s="4">
        <v>700</v>
      </c>
      <c r="N2326" s="4">
        <v>3500</v>
      </c>
      <c r="O2326" s="4"/>
      <c r="P2326" s="4">
        <v>14350</v>
      </c>
      <c r="Q2326" s="4">
        <v>8500</v>
      </c>
      <c r="R2326" s="4">
        <v>13200</v>
      </c>
      <c r="S2326" s="4">
        <v>3000</v>
      </c>
      <c r="T2326" s="4">
        <v>134200</v>
      </c>
      <c r="U2326" s="4"/>
      <c r="V2326" s="4">
        <v>2500</v>
      </c>
    </row>
    <row r="2327" spans="1:22" x14ac:dyDescent="0.25">
      <c r="A2327" s="3" t="s">
        <v>933</v>
      </c>
      <c r="B2327" s="13" t="s">
        <v>1</v>
      </c>
      <c r="C2327" s="13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>
        <v>20000</v>
      </c>
      <c r="T2327" s="4"/>
      <c r="U2327" s="4">
        <v>3800</v>
      </c>
      <c r="V2327" s="4">
        <v>311133</v>
      </c>
    </row>
    <row r="2328" spans="1:22" x14ac:dyDescent="0.25">
      <c r="A2328" s="3" t="s">
        <v>933</v>
      </c>
      <c r="B2328" s="13" t="s">
        <v>1855</v>
      </c>
      <c r="C2328" s="13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>
        <v>247</v>
      </c>
      <c r="Q2328" s="4">
        <v>0</v>
      </c>
      <c r="R2328" s="4">
        <v>0</v>
      </c>
      <c r="S2328" s="4"/>
      <c r="T2328" s="4"/>
      <c r="U2328" s="4"/>
      <c r="V2328" s="4">
        <v>1000</v>
      </c>
    </row>
    <row r="2329" spans="1:22" x14ac:dyDescent="0.25">
      <c r="A2329" s="3" t="s">
        <v>933</v>
      </c>
      <c r="B2329" s="14" t="s">
        <v>755</v>
      </c>
      <c r="C2329" s="14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>
        <v>56192</v>
      </c>
      <c r="O2329" s="20"/>
      <c r="P2329" s="20"/>
      <c r="Q2329" s="20">
        <v>69</v>
      </c>
      <c r="R2329" s="20"/>
      <c r="S2329" s="20">
        <v>5000</v>
      </c>
      <c r="T2329" s="20">
        <v>18000</v>
      </c>
      <c r="U2329" s="20"/>
      <c r="V2329" s="20"/>
    </row>
    <row r="2330" spans="1:22" x14ac:dyDescent="0.25">
      <c r="A2330" s="3" t="s">
        <v>933</v>
      </c>
      <c r="B2330" s="13" t="s">
        <v>799</v>
      </c>
      <c r="C2330" s="13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>
        <v>20800</v>
      </c>
      <c r="V2330" s="4">
        <v>10000</v>
      </c>
    </row>
    <row r="2331" spans="1:22" x14ac:dyDescent="0.25">
      <c r="A2331" s="3" t="s">
        <v>933</v>
      </c>
      <c r="B2331" s="12" t="s">
        <v>617</v>
      </c>
      <c r="C2331" s="12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>
        <v>30554</v>
      </c>
    </row>
    <row r="2332" spans="1:22" x14ac:dyDescent="0.25">
      <c r="A2332" s="3" t="s">
        <v>933</v>
      </c>
      <c r="B2332" s="13" t="s">
        <v>1857</v>
      </c>
      <c r="C2332" s="13"/>
      <c r="D2332" s="4"/>
      <c r="E2332" s="4"/>
      <c r="F2332" s="4"/>
      <c r="G2332" s="4"/>
      <c r="H2332" s="4"/>
      <c r="I2332" s="4"/>
      <c r="J2332" s="4"/>
      <c r="K2332" s="4"/>
      <c r="L2332" s="4"/>
      <c r="M2332" s="4">
        <v>6000</v>
      </c>
      <c r="N2332" s="4">
        <v>15225</v>
      </c>
      <c r="O2332" s="4">
        <v>26041</v>
      </c>
      <c r="P2332" s="4">
        <v>670</v>
      </c>
      <c r="Q2332" s="4">
        <v>0</v>
      </c>
      <c r="R2332" s="4">
        <v>0</v>
      </c>
      <c r="S2332" s="4"/>
      <c r="T2332" s="4"/>
      <c r="U2332" s="4"/>
      <c r="V2332" s="4">
        <v>4668</v>
      </c>
    </row>
    <row r="2333" spans="1:22" x14ac:dyDescent="0.25">
      <c r="A2333" s="3" t="s">
        <v>933</v>
      </c>
      <c r="B2333" s="13" t="s">
        <v>1858</v>
      </c>
      <c r="C2333" s="13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>
        <v>27000</v>
      </c>
      <c r="O2333" s="4">
        <v>14707</v>
      </c>
      <c r="P2333" s="4">
        <v>15100</v>
      </c>
      <c r="Q2333" s="4">
        <v>0</v>
      </c>
      <c r="R2333" s="4">
        <v>49000</v>
      </c>
      <c r="S2333" s="4">
        <v>105000</v>
      </c>
      <c r="T2333" s="4">
        <v>40000</v>
      </c>
      <c r="U2333" s="4"/>
      <c r="V2333" s="4"/>
    </row>
    <row r="2334" spans="1:22" x14ac:dyDescent="0.25">
      <c r="A2334" s="3" t="s">
        <v>933</v>
      </c>
      <c r="B2334" s="13" t="s">
        <v>1531</v>
      </c>
      <c r="C2334" s="13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>
        <v>5000</v>
      </c>
      <c r="U2334" s="4"/>
      <c r="V2334" s="4"/>
    </row>
    <row r="2335" spans="1:22" x14ac:dyDescent="0.25">
      <c r="A2335" s="3" t="s">
        <v>933</v>
      </c>
      <c r="B2335" s="13" t="s">
        <v>1859</v>
      </c>
      <c r="C2335" s="13"/>
      <c r="D2335" s="4"/>
      <c r="E2335" s="4"/>
      <c r="F2335" s="4"/>
      <c r="G2335" s="4"/>
      <c r="H2335" s="4"/>
      <c r="I2335" s="4"/>
      <c r="J2335" s="4"/>
      <c r="K2335" s="4"/>
      <c r="L2335" s="4"/>
      <c r="M2335" s="4">
        <v>6000</v>
      </c>
      <c r="N2335" s="4">
        <v>12911</v>
      </c>
      <c r="O2335" s="4">
        <v>25165</v>
      </c>
      <c r="P2335" s="4"/>
      <c r="Q2335" s="4">
        <v>0</v>
      </c>
      <c r="R2335" s="4">
        <v>0</v>
      </c>
      <c r="S2335" s="4"/>
      <c r="T2335" s="4"/>
      <c r="U2335" s="4"/>
      <c r="V2335" s="4">
        <v>2499</v>
      </c>
    </row>
    <row r="2336" spans="1:22" x14ac:dyDescent="0.25">
      <c r="A2336" s="3" t="s">
        <v>933</v>
      </c>
      <c r="B2336" s="13" t="s">
        <v>1586</v>
      </c>
      <c r="C2336" s="13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>
        <v>550</v>
      </c>
      <c r="T2336" s="4"/>
      <c r="U2336" s="4"/>
      <c r="V2336" s="4"/>
    </row>
    <row r="2337" spans="1:22" x14ac:dyDescent="0.25">
      <c r="A2337" s="3" t="s">
        <v>933</v>
      </c>
      <c r="B2337" s="14" t="s">
        <v>431</v>
      </c>
      <c r="C2337" s="14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>
        <v>28300</v>
      </c>
      <c r="N2337" s="20">
        <v>170</v>
      </c>
      <c r="O2337" s="20">
        <v>30118</v>
      </c>
      <c r="P2337" s="20"/>
      <c r="Q2337" s="20"/>
      <c r="R2337" s="20">
        <v>3000</v>
      </c>
      <c r="S2337" s="20">
        <v>38053</v>
      </c>
      <c r="T2337" s="20">
        <v>16751</v>
      </c>
      <c r="U2337" s="20"/>
      <c r="V2337" s="20">
        <v>501839</v>
      </c>
    </row>
    <row r="2338" spans="1:22" x14ac:dyDescent="0.25">
      <c r="A2338" s="3" t="s">
        <v>933</v>
      </c>
      <c r="B2338" s="13" t="s">
        <v>1587</v>
      </c>
      <c r="C2338" s="13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>
        <v>12954</v>
      </c>
      <c r="T2338" s="4"/>
      <c r="U2338" s="4"/>
      <c r="V2338" s="4"/>
    </row>
    <row r="2339" spans="1:22" x14ac:dyDescent="0.25">
      <c r="A2339" s="3" t="s">
        <v>933</v>
      </c>
      <c r="B2339" s="3" t="s">
        <v>1533</v>
      </c>
      <c r="C2339" s="3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>
        <v>3000</v>
      </c>
      <c r="T2339" s="4">
        <v>2449</v>
      </c>
      <c r="U2339" s="4"/>
      <c r="V2339" s="4"/>
    </row>
    <row r="2340" spans="1:22" x14ac:dyDescent="0.25">
      <c r="A2340" s="3" t="s">
        <v>933</v>
      </c>
      <c r="B2340" s="13" t="s">
        <v>1860</v>
      </c>
      <c r="C2340" s="13"/>
      <c r="D2340" s="4"/>
      <c r="E2340" s="4"/>
      <c r="F2340" s="4"/>
      <c r="G2340" s="4"/>
      <c r="H2340" s="4"/>
      <c r="I2340" s="4"/>
      <c r="J2340" s="4"/>
      <c r="K2340" s="4"/>
      <c r="L2340" s="4"/>
      <c r="M2340" s="4">
        <v>33000</v>
      </c>
      <c r="N2340" s="4">
        <v>30040</v>
      </c>
      <c r="O2340" s="4"/>
      <c r="P2340" s="4"/>
      <c r="Q2340" s="4">
        <v>10000</v>
      </c>
      <c r="R2340" s="4">
        <v>8500</v>
      </c>
      <c r="S2340" s="4"/>
      <c r="T2340" s="4"/>
      <c r="U2340" s="4">
        <v>20120</v>
      </c>
      <c r="V2340" s="4">
        <v>27820</v>
      </c>
    </row>
    <row r="2341" spans="1:22" x14ac:dyDescent="0.25">
      <c r="A2341" s="3" t="s">
        <v>933</v>
      </c>
      <c r="B2341" s="3" t="s">
        <v>1864</v>
      </c>
      <c r="C2341" s="3"/>
      <c r="D2341" s="4"/>
      <c r="E2341" s="4"/>
      <c r="F2341" s="4"/>
      <c r="G2341" s="4"/>
      <c r="H2341" s="4"/>
      <c r="I2341" s="4"/>
      <c r="J2341" s="4"/>
      <c r="K2341" s="4"/>
      <c r="L2341" s="4"/>
      <c r="M2341" s="4">
        <v>22808</v>
      </c>
      <c r="N2341" s="4">
        <v>278673</v>
      </c>
      <c r="O2341" s="4">
        <v>178</v>
      </c>
      <c r="P2341" s="4">
        <v>70000</v>
      </c>
      <c r="Q2341" s="4">
        <v>170027</v>
      </c>
      <c r="R2341" s="4">
        <v>23680</v>
      </c>
      <c r="S2341" s="4">
        <v>229655</v>
      </c>
      <c r="T2341" s="4">
        <v>354544</v>
      </c>
      <c r="U2341" s="4">
        <v>267092</v>
      </c>
      <c r="V2341" s="4">
        <v>273043</v>
      </c>
    </row>
    <row r="2342" spans="1:22" x14ac:dyDescent="0.25">
      <c r="A2342" s="3" t="s">
        <v>933</v>
      </c>
      <c r="B2342" s="12" t="s">
        <v>1996</v>
      </c>
      <c r="C2342" s="12"/>
      <c r="D2342" s="4"/>
      <c r="E2342" s="4"/>
      <c r="F2342" s="4"/>
      <c r="G2342" s="4"/>
      <c r="H2342" s="4"/>
      <c r="I2342" s="4"/>
      <c r="J2342" s="4"/>
      <c r="K2342" s="4"/>
      <c r="L2342" s="4"/>
      <c r="M2342" s="4">
        <v>36610</v>
      </c>
      <c r="N2342" s="4">
        <v>9321</v>
      </c>
      <c r="O2342" s="4">
        <v>88787</v>
      </c>
      <c r="P2342" s="4">
        <v>12192</v>
      </c>
      <c r="Q2342" s="4">
        <v>10582</v>
      </c>
      <c r="R2342" s="4">
        <v>28000</v>
      </c>
      <c r="S2342" s="4">
        <v>30580</v>
      </c>
      <c r="T2342" s="4">
        <v>55980</v>
      </c>
      <c r="U2342" s="4">
        <v>18000</v>
      </c>
      <c r="V2342" s="4">
        <v>84085</v>
      </c>
    </row>
    <row r="2343" spans="1:22" x14ac:dyDescent="0.25">
      <c r="A2343" s="3" t="s">
        <v>933</v>
      </c>
      <c r="B2343" s="12" t="s">
        <v>1534</v>
      </c>
      <c r="C2343" s="12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>
        <v>75326</v>
      </c>
      <c r="T2343" s="4">
        <v>48965</v>
      </c>
      <c r="U2343" s="4">
        <v>1000</v>
      </c>
      <c r="V2343" s="4"/>
    </row>
    <row r="2344" spans="1:22" x14ac:dyDescent="0.25">
      <c r="A2344" s="3" t="s">
        <v>933</v>
      </c>
      <c r="B2344" s="12" t="s">
        <v>1535</v>
      </c>
      <c r="C2344" s="12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>
        <v>15000</v>
      </c>
      <c r="U2344" s="4"/>
      <c r="V2344" s="4"/>
    </row>
    <row r="2345" spans="1:22" x14ac:dyDescent="0.25">
      <c r="A2345" s="3" t="s">
        <v>933</v>
      </c>
      <c r="B2345" s="3" t="s">
        <v>1865</v>
      </c>
      <c r="C2345" s="3"/>
      <c r="D2345" s="4"/>
      <c r="E2345" s="4"/>
      <c r="F2345" s="4"/>
      <c r="G2345" s="4"/>
      <c r="H2345" s="4"/>
      <c r="I2345" s="4"/>
      <c r="J2345" s="4"/>
      <c r="K2345" s="4"/>
      <c r="L2345" s="4"/>
      <c r="M2345" s="4">
        <v>72970</v>
      </c>
      <c r="N2345" s="4">
        <v>157157</v>
      </c>
      <c r="O2345" s="4"/>
      <c r="P2345" s="4">
        <v>1050</v>
      </c>
      <c r="Q2345" s="4">
        <v>125806</v>
      </c>
      <c r="R2345" s="4">
        <v>49800</v>
      </c>
      <c r="S2345" s="4">
        <v>40660</v>
      </c>
      <c r="T2345" s="4">
        <v>70199</v>
      </c>
      <c r="U2345" s="4">
        <v>99863</v>
      </c>
      <c r="V2345" s="4">
        <v>55749</v>
      </c>
    </row>
    <row r="2346" spans="1:22" x14ac:dyDescent="0.25">
      <c r="A2346" s="3" t="s">
        <v>933</v>
      </c>
      <c r="B2346" s="3" t="s">
        <v>1536</v>
      </c>
      <c r="C2346" s="3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>
        <v>161807</v>
      </c>
      <c r="Q2346" s="4">
        <v>161807</v>
      </c>
      <c r="R2346" s="4">
        <v>60000</v>
      </c>
      <c r="S2346" s="4">
        <v>40000</v>
      </c>
      <c r="T2346" s="4">
        <v>75000</v>
      </c>
      <c r="U2346" s="4">
        <v>370000</v>
      </c>
      <c r="V2346" s="4">
        <v>70000</v>
      </c>
    </row>
    <row r="2347" spans="1:22" x14ac:dyDescent="0.25">
      <c r="A2347" s="3" t="s">
        <v>933</v>
      </c>
      <c r="B2347" s="24" t="s">
        <v>1861</v>
      </c>
      <c r="C2347" s="2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>
        <v>3200</v>
      </c>
      <c r="Q2347" s="4">
        <v>3200</v>
      </c>
      <c r="R2347" s="4">
        <v>0</v>
      </c>
      <c r="S2347" s="4"/>
      <c r="T2347" s="4"/>
      <c r="U2347" s="4"/>
      <c r="V2347" s="4"/>
    </row>
    <row r="2348" spans="1:22" x14ac:dyDescent="0.25">
      <c r="A2348" s="3" t="s">
        <v>933</v>
      </c>
      <c r="B2348" s="24" t="s">
        <v>1862</v>
      </c>
      <c r="C2348" s="2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>
        <v>23000</v>
      </c>
      <c r="Q2348" s="4">
        <v>23000</v>
      </c>
      <c r="R2348" s="4">
        <v>0</v>
      </c>
      <c r="S2348" s="4"/>
      <c r="T2348" s="4"/>
      <c r="U2348" s="4">
        <v>9000</v>
      </c>
      <c r="V2348" s="4"/>
    </row>
    <row r="2349" spans="1:22" x14ac:dyDescent="0.25">
      <c r="A2349" s="3" t="s">
        <v>933</v>
      </c>
      <c r="B2349" s="24" t="s">
        <v>1863</v>
      </c>
      <c r="C2349" s="2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>
        <v>12000</v>
      </c>
      <c r="Q2349" s="4">
        <v>12000</v>
      </c>
      <c r="R2349" s="4">
        <v>0</v>
      </c>
      <c r="S2349" s="4"/>
      <c r="T2349" s="4"/>
      <c r="U2349" s="4">
        <v>2000</v>
      </c>
      <c r="V2349" s="4"/>
    </row>
    <row r="2350" spans="1:22" x14ac:dyDescent="0.25">
      <c r="A2350" s="3" t="s">
        <v>933</v>
      </c>
      <c r="B2350" s="3" t="s">
        <v>1588</v>
      </c>
      <c r="C2350" s="3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>
        <v>11000</v>
      </c>
      <c r="T2350" s="4"/>
      <c r="U2350" s="4">
        <v>450</v>
      </c>
      <c r="V2350" s="4">
        <v>16500</v>
      </c>
    </row>
    <row r="2351" spans="1:22" x14ac:dyDescent="0.25">
      <c r="A2351" s="3" t="s">
        <v>933</v>
      </c>
      <c r="B2351" s="3" t="s">
        <v>100</v>
      </c>
      <c r="C2351" s="3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>
        <v>4400</v>
      </c>
      <c r="V2351" s="4"/>
    </row>
    <row r="2352" spans="1:22" x14ac:dyDescent="0.25">
      <c r="A2352" s="3" t="s">
        <v>933</v>
      </c>
      <c r="B2352" s="3" t="s">
        <v>1866</v>
      </c>
      <c r="C2352" s="3"/>
      <c r="D2352" s="4"/>
      <c r="E2352" s="4"/>
      <c r="F2352" s="4"/>
      <c r="G2352" s="4"/>
      <c r="H2352" s="4"/>
      <c r="I2352" s="4"/>
      <c r="J2352" s="4"/>
      <c r="K2352" s="4"/>
      <c r="L2352" s="4"/>
      <c r="M2352" s="4">
        <v>16925</v>
      </c>
      <c r="N2352" s="4">
        <v>122260</v>
      </c>
      <c r="O2352" s="4"/>
      <c r="P2352" s="4">
        <v>40000</v>
      </c>
      <c r="Q2352" s="4">
        <v>25981</v>
      </c>
      <c r="R2352" s="4">
        <v>95719</v>
      </c>
      <c r="S2352" s="4">
        <v>100067</v>
      </c>
      <c r="T2352" s="4">
        <v>5500</v>
      </c>
      <c r="U2352" s="4">
        <v>295174</v>
      </c>
      <c r="V2352" s="4">
        <v>326655</v>
      </c>
    </row>
    <row r="2353" spans="1:22" x14ac:dyDescent="0.25">
      <c r="A2353" s="3" t="s">
        <v>933</v>
      </c>
      <c r="B2353" s="12" t="s">
        <v>1846</v>
      </c>
      <c r="C2353" s="12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>
        <v>215678</v>
      </c>
      <c r="N2353" s="20">
        <v>689349</v>
      </c>
      <c r="O2353" s="20"/>
      <c r="P2353" s="20">
        <v>832631</v>
      </c>
      <c r="Q2353" s="20">
        <v>0</v>
      </c>
      <c r="R2353" s="20">
        <v>2621079</v>
      </c>
      <c r="S2353" s="20">
        <v>1763865</v>
      </c>
      <c r="T2353" s="20">
        <v>3897</v>
      </c>
      <c r="U2353" s="20">
        <v>1194666</v>
      </c>
      <c r="V2353" s="20">
        <v>7792107</v>
      </c>
    </row>
    <row r="2354" spans="1:22" x14ac:dyDescent="0.25">
      <c r="A2354" s="3" t="s">
        <v>933</v>
      </c>
      <c r="B2354" s="3" t="s">
        <v>1867</v>
      </c>
      <c r="C2354" s="3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>
        <v>2000</v>
      </c>
      <c r="P2354" s="4"/>
      <c r="Q2354" s="4">
        <v>0</v>
      </c>
      <c r="R2354" s="4">
        <v>0</v>
      </c>
      <c r="S2354" s="4"/>
      <c r="T2354" s="4"/>
      <c r="U2354" s="4"/>
      <c r="V2354" s="4"/>
    </row>
    <row r="2355" spans="1:22" x14ac:dyDescent="0.25">
      <c r="A2355" s="3" t="s">
        <v>933</v>
      </c>
      <c r="B2355" s="3" t="s">
        <v>1665</v>
      </c>
      <c r="C2355" s="3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>
        <v>453</v>
      </c>
      <c r="V2355" s="4">
        <v>453</v>
      </c>
    </row>
    <row r="2356" spans="1:22" x14ac:dyDescent="0.25">
      <c r="A2356" s="3" t="s">
        <v>933</v>
      </c>
      <c r="B2356" s="3" t="s">
        <v>1601</v>
      </c>
      <c r="C2356" s="3"/>
      <c r="D2356" s="4"/>
      <c r="E2356" s="4"/>
      <c r="F2356" s="4"/>
      <c r="G2356" s="4"/>
      <c r="H2356" s="4"/>
      <c r="I2356" s="4"/>
      <c r="J2356" s="4"/>
      <c r="K2356" s="4"/>
      <c r="L2356" s="4"/>
      <c r="M2356" s="4">
        <v>50</v>
      </c>
      <c r="N2356" s="4">
        <v>11700</v>
      </c>
      <c r="O2356" s="4"/>
      <c r="P2356" s="4">
        <v>5000</v>
      </c>
      <c r="Q2356" s="4">
        <v>5000</v>
      </c>
      <c r="R2356" s="4">
        <v>0</v>
      </c>
      <c r="S2356" s="4"/>
      <c r="T2356" s="4">
        <v>13588</v>
      </c>
      <c r="U2356" s="4">
        <v>4371</v>
      </c>
      <c r="V2356" s="4">
        <v>15000</v>
      </c>
    </row>
    <row r="2357" spans="1:22" x14ac:dyDescent="0.25">
      <c r="A2357" s="3" t="s">
        <v>933</v>
      </c>
      <c r="B2357" s="12" t="s">
        <v>1346</v>
      </c>
      <c r="C2357" s="12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>
        <v>10000</v>
      </c>
      <c r="T2357" s="4">
        <v>5000</v>
      </c>
      <c r="U2357" s="4"/>
      <c r="V2357" s="4"/>
    </row>
    <row r="2358" spans="1:22" x14ac:dyDescent="0.25">
      <c r="A2358" s="3" t="s">
        <v>933</v>
      </c>
      <c r="B2358" s="48" t="s">
        <v>1195</v>
      </c>
      <c r="C2358" s="48"/>
      <c r="D2358" s="49"/>
      <c r="E2358" s="49"/>
      <c r="F2358" s="49"/>
      <c r="G2358" s="49"/>
      <c r="H2358" s="49"/>
      <c r="I2358" s="49"/>
      <c r="J2358" s="49">
        <v>1898</v>
      </c>
      <c r="K2358" s="49"/>
      <c r="L2358" s="49"/>
      <c r="M2358" s="49">
        <v>6390</v>
      </c>
      <c r="N2358" s="49">
        <v>129445</v>
      </c>
      <c r="O2358" s="49"/>
      <c r="P2358" s="49">
        <v>161536</v>
      </c>
      <c r="Q2358" s="49">
        <v>155600</v>
      </c>
      <c r="R2358" s="49">
        <v>598544</v>
      </c>
      <c r="S2358" s="49">
        <v>409003</v>
      </c>
      <c r="T2358" s="49">
        <v>484987</v>
      </c>
      <c r="U2358" s="49">
        <v>22152</v>
      </c>
      <c r="V2358" s="49">
        <v>283100</v>
      </c>
    </row>
    <row r="2359" spans="1:22" x14ac:dyDescent="0.25">
      <c r="A2359" s="3" t="s">
        <v>933</v>
      </c>
      <c r="B2359" s="13" t="s">
        <v>1868</v>
      </c>
      <c r="C2359" s="13"/>
      <c r="D2359" s="4"/>
      <c r="E2359" s="4"/>
      <c r="F2359" s="4"/>
      <c r="G2359" s="4"/>
      <c r="H2359" s="4"/>
      <c r="I2359" s="4"/>
      <c r="J2359" s="4"/>
      <c r="K2359" s="4"/>
      <c r="L2359" s="4"/>
      <c r="M2359" s="4">
        <v>20932</v>
      </c>
      <c r="N2359" s="4">
        <v>15948</v>
      </c>
      <c r="O2359" s="4"/>
      <c r="P2359" s="4">
        <v>5000</v>
      </c>
      <c r="Q2359" s="4">
        <v>80</v>
      </c>
      <c r="R2359" s="4">
        <v>72400</v>
      </c>
      <c r="S2359" s="4"/>
      <c r="T2359" s="4"/>
      <c r="U2359" s="4">
        <v>740</v>
      </c>
      <c r="V2359" s="4">
        <v>740</v>
      </c>
    </row>
    <row r="2360" spans="1:22" x14ac:dyDescent="0.25">
      <c r="A2360" s="3" t="s">
        <v>933</v>
      </c>
      <c r="B2360" s="13" t="s">
        <v>1666</v>
      </c>
      <c r="C2360" s="13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>
        <v>10000</v>
      </c>
      <c r="V2360" s="4"/>
    </row>
    <row r="2361" spans="1:22" x14ac:dyDescent="0.25">
      <c r="A2361" s="3" t="s">
        <v>933</v>
      </c>
      <c r="B2361" s="12" t="s">
        <v>1869</v>
      </c>
      <c r="C2361" s="12"/>
      <c r="D2361" s="4"/>
      <c r="E2361" s="4"/>
      <c r="F2361" s="4"/>
      <c r="G2361" s="4"/>
      <c r="H2361" s="4"/>
      <c r="I2361" s="4"/>
      <c r="J2361" s="4"/>
      <c r="K2361" s="4"/>
      <c r="L2361" s="4"/>
      <c r="M2361" s="4">
        <v>10000</v>
      </c>
      <c r="N2361" s="4">
        <v>3829</v>
      </c>
      <c r="O2361" s="4">
        <v>48920</v>
      </c>
      <c r="P2361" s="4">
        <v>544</v>
      </c>
      <c r="Q2361" s="4">
        <v>0</v>
      </c>
      <c r="R2361" s="4">
        <v>31000</v>
      </c>
      <c r="S2361" s="4">
        <v>5700</v>
      </c>
      <c r="T2361" s="4"/>
      <c r="U2361" s="4"/>
      <c r="V2361" s="4">
        <v>4000</v>
      </c>
    </row>
    <row r="2362" spans="1:22" x14ac:dyDescent="0.25">
      <c r="A2362" s="3" t="s">
        <v>933</v>
      </c>
      <c r="B2362" s="12" t="s">
        <v>1906</v>
      </c>
      <c r="C2362" s="12" t="s">
        <v>1991</v>
      </c>
      <c r="D2362" s="20"/>
      <c r="E2362" s="20"/>
      <c r="F2362" s="20"/>
      <c r="G2362" s="20"/>
      <c r="H2362" s="20"/>
      <c r="I2362" s="20"/>
      <c r="J2362" s="20"/>
      <c r="K2362" s="20"/>
      <c r="L2362" s="20"/>
      <c r="M2362" s="20">
        <v>21400</v>
      </c>
      <c r="N2362" s="20">
        <v>126602</v>
      </c>
      <c r="O2362" s="20">
        <v>1234092</v>
      </c>
      <c r="P2362" s="20">
        <v>140225</v>
      </c>
      <c r="Q2362" s="20">
        <v>250</v>
      </c>
      <c r="R2362" s="20">
        <v>692583</v>
      </c>
      <c r="S2362" s="20">
        <v>229181</v>
      </c>
      <c r="T2362" s="20">
        <v>1495703</v>
      </c>
      <c r="U2362" s="20">
        <v>206579</v>
      </c>
      <c r="V2362" s="20">
        <v>2650902</v>
      </c>
    </row>
    <row r="2363" spans="1:22" x14ac:dyDescent="0.25">
      <c r="A2363" s="3" t="s">
        <v>933</v>
      </c>
      <c r="B2363" s="12" t="s">
        <v>1907</v>
      </c>
      <c r="C2363" s="12" t="s">
        <v>1992</v>
      </c>
      <c r="D2363" s="20"/>
      <c r="E2363" s="20"/>
      <c r="F2363" s="20"/>
      <c r="G2363" s="20"/>
      <c r="H2363" s="20"/>
      <c r="I2363" s="20"/>
      <c r="J2363" s="20"/>
      <c r="K2363" s="20"/>
      <c r="L2363" s="20"/>
      <c r="M2363" s="20">
        <v>15000</v>
      </c>
      <c r="N2363" s="20"/>
      <c r="O2363" s="20">
        <v>55160</v>
      </c>
      <c r="P2363" s="20"/>
      <c r="Q2363" s="20">
        <v>0</v>
      </c>
      <c r="R2363" s="20">
        <v>31000</v>
      </c>
      <c r="S2363" s="20">
        <v>101976</v>
      </c>
      <c r="T2363" s="20">
        <v>499375</v>
      </c>
      <c r="U2363" s="20">
        <v>74348</v>
      </c>
      <c r="V2363" s="20">
        <v>875873</v>
      </c>
    </row>
    <row r="2364" spans="1:22" x14ac:dyDescent="0.25">
      <c r="A2364" s="3" t="s">
        <v>933</v>
      </c>
      <c r="B2364" s="12" t="s">
        <v>1904</v>
      </c>
      <c r="C2364" s="12" t="s">
        <v>1993</v>
      </c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>
        <v>760</v>
      </c>
    </row>
    <row r="2365" spans="1:22" x14ac:dyDescent="0.25">
      <c r="A2365" s="3" t="s">
        <v>933</v>
      </c>
      <c r="B2365" s="12" t="s">
        <v>1908</v>
      </c>
      <c r="C2365" s="12" t="s">
        <v>1994</v>
      </c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>
        <v>87216</v>
      </c>
      <c r="O2365" s="20">
        <v>280888</v>
      </c>
      <c r="P2365" s="20">
        <v>132909</v>
      </c>
      <c r="Q2365" s="20">
        <v>0</v>
      </c>
      <c r="R2365" s="20">
        <v>264238</v>
      </c>
      <c r="S2365" s="20">
        <v>228979</v>
      </c>
      <c r="T2365" s="20">
        <v>175747</v>
      </c>
      <c r="U2365" s="20">
        <v>1584</v>
      </c>
      <c r="V2365" s="20">
        <v>953496</v>
      </c>
    </row>
    <row r="2366" spans="1:22" x14ac:dyDescent="0.25">
      <c r="A2366" s="3" t="s">
        <v>933</v>
      </c>
      <c r="B2366" s="12" t="s">
        <v>2338</v>
      </c>
      <c r="C2366" s="12" t="s">
        <v>1990</v>
      </c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>
        <v>10581</v>
      </c>
    </row>
    <row r="2367" spans="1:22" x14ac:dyDescent="0.25">
      <c r="A2367" s="3" t="s">
        <v>933</v>
      </c>
      <c r="B2367" s="12" t="s">
        <v>1905</v>
      </c>
      <c r="C2367" s="12" t="s">
        <v>1995</v>
      </c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>
        <v>5600</v>
      </c>
    </row>
    <row r="2368" spans="1:22" x14ac:dyDescent="0.25">
      <c r="A2368" s="3" t="s">
        <v>933</v>
      </c>
      <c r="B2368" s="12" t="s">
        <v>2513</v>
      </c>
      <c r="C2368" s="12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>
        <v>5000</v>
      </c>
      <c r="V2368" s="4">
        <v>60289</v>
      </c>
    </row>
    <row r="2369" spans="1:22" x14ac:dyDescent="0.25">
      <c r="A2369" s="3" t="s">
        <v>933</v>
      </c>
      <c r="B2369" s="12" t="s">
        <v>900</v>
      </c>
      <c r="C2369" s="12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>
        <v>2280</v>
      </c>
      <c r="P2369" s="20"/>
      <c r="Q2369" s="20"/>
      <c r="R2369" s="20"/>
      <c r="S2369" s="20"/>
      <c r="T2369" s="20"/>
      <c r="U2369" s="20">
        <v>7</v>
      </c>
      <c r="V2369" s="20"/>
    </row>
    <row r="2370" spans="1:22" x14ac:dyDescent="0.25">
      <c r="A2370" s="3" t="s">
        <v>933</v>
      </c>
      <c r="B2370" s="3" t="s">
        <v>1870</v>
      </c>
      <c r="C2370" s="3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>
        <v>20000</v>
      </c>
      <c r="O2370" s="4"/>
      <c r="P2370" s="4"/>
      <c r="Q2370" s="4">
        <v>10000</v>
      </c>
      <c r="R2370" s="4">
        <v>0</v>
      </c>
      <c r="S2370" s="4"/>
      <c r="T2370" s="4"/>
      <c r="U2370" s="4"/>
      <c r="V2370" s="4">
        <v>500</v>
      </c>
    </row>
    <row r="2371" spans="1:22" x14ac:dyDescent="0.25">
      <c r="A2371" s="3" t="s">
        <v>933</v>
      </c>
      <c r="B2371" s="13" t="s">
        <v>1871</v>
      </c>
      <c r="C2371" s="13"/>
      <c r="D2371" s="4"/>
      <c r="E2371" s="4"/>
      <c r="F2371" s="4"/>
      <c r="G2371" s="4"/>
      <c r="H2371" s="4"/>
      <c r="I2371" s="4"/>
      <c r="J2371" s="4"/>
      <c r="K2371" s="4"/>
      <c r="L2371" s="4"/>
      <c r="M2371" s="4">
        <v>47229</v>
      </c>
      <c r="N2371" s="4">
        <v>36522</v>
      </c>
      <c r="O2371" s="4"/>
      <c r="P2371" s="4">
        <v>76962</v>
      </c>
      <c r="Q2371" s="4">
        <v>10000</v>
      </c>
      <c r="R2371" s="4">
        <v>172800</v>
      </c>
      <c r="S2371" s="4"/>
      <c r="T2371" s="4">
        <v>1250</v>
      </c>
      <c r="U2371" s="4">
        <v>20590</v>
      </c>
      <c r="V2371" s="4">
        <v>20590</v>
      </c>
    </row>
    <row r="2372" spans="1:22" x14ac:dyDescent="0.25">
      <c r="A2372" s="3" t="s">
        <v>933</v>
      </c>
      <c r="B2372" s="14" t="s">
        <v>1667</v>
      </c>
      <c r="C2372" s="1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>
        <v>15000</v>
      </c>
      <c r="V2372" s="4">
        <v>570803</v>
      </c>
    </row>
    <row r="2373" spans="1:22" x14ac:dyDescent="0.25">
      <c r="A2373" s="3" t="s">
        <v>933</v>
      </c>
      <c r="B2373" s="13" t="s">
        <v>1537</v>
      </c>
      <c r="C2373" s="13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>
        <v>2180</v>
      </c>
      <c r="U2373" s="4"/>
      <c r="V2373" s="4"/>
    </row>
    <row r="2374" spans="1:22" x14ac:dyDescent="0.25">
      <c r="A2374" s="3" t="s">
        <v>933</v>
      </c>
      <c r="B2374" s="13" t="s">
        <v>1538</v>
      </c>
      <c r="C2374" s="13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>
        <v>10000</v>
      </c>
      <c r="T2374" s="4">
        <v>1192</v>
      </c>
      <c r="U2374" s="4"/>
      <c r="V2374" s="4"/>
    </row>
    <row r="2375" spans="1:22" x14ac:dyDescent="0.25">
      <c r="A2375" s="3" t="s">
        <v>933</v>
      </c>
      <c r="B2375" s="13" t="s">
        <v>1668</v>
      </c>
      <c r="C2375" s="13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>
        <v>22000</v>
      </c>
      <c r="V2375" s="4">
        <v>3825</v>
      </c>
    </row>
    <row r="2376" spans="1:22" x14ac:dyDescent="0.25">
      <c r="A2376" s="3" t="s">
        <v>933</v>
      </c>
      <c r="B2376" s="13" t="s">
        <v>1872</v>
      </c>
      <c r="C2376" s="13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>
        <v>53143</v>
      </c>
      <c r="O2376" s="4"/>
      <c r="P2376" s="4">
        <v>12700</v>
      </c>
      <c r="Q2376" s="4">
        <v>12700</v>
      </c>
      <c r="R2376" s="4">
        <v>800</v>
      </c>
      <c r="S2376" s="4">
        <v>800</v>
      </c>
      <c r="T2376" s="4"/>
      <c r="U2376" s="4"/>
      <c r="V2376" s="4">
        <v>1500</v>
      </c>
    </row>
    <row r="2377" spans="1:22" x14ac:dyDescent="0.25">
      <c r="A2377" s="3" t="s">
        <v>933</v>
      </c>
      <c r="B2377" s="13" t="s">
        <v>1669</v>
      </c>
      <c r="C2377" s="13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>
        <v>1000</v>
      </c>
      <c r="V2377" s="4"/>
    </row>
    <row r="2378" spans="1:22" x14ac:dyDescent="0.25">
      <c r="A2378" s="3" t="s">
        <v>933</v>
      </c>
      <c r="B2378" s="13" t="s">
        <v>1670</v>
      </c>
      <c r="C2378" s="13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>
        <v>1000</v>
      </c>
      <c r="V2378" s="4"/>
    </row>
    <row r="2379" spans="1:22" x14ac:dyDescent="0.25">
      <c r="A2379" s="3" t="s">
        <v>933</v>
      </c>
      <c r="B2379" s="13" t="s">
        <v>1873</v>
      </c>
      <c r="C2379" s="13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>
        <v>58000</v>
      </c>
      <c r="O2379" s="4"/>
      <c r="P2379" s="4"/>
      <c r="Q2379" s="4">
        <v>8706</v>
      </c>
      <c r="R2379" s="4">
        <v>12564</v>
      </c>
      <c r="S2379" s="4">
        <v>15000</v>
      </c>
      <c r="T2379" s="4"/>
      <c r="U2379" s="4">
        <v>79387</v>
      </c>
      <c r="V2379" s="4">
        <v>45405</v>
      </c>
    </row>
    <row r="2380" spans="1:22" x14ac:dyDescent="0.25">
      <c r="A2380" s="3" t="s">
        <v>933</v>
      </c>
      <c r="B2380" s="13" t="s">
        <v>1874</v>
      </c>
      <c r="C2380" s="13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>
        <v>15000</v>
      </c>
      <c r="O2380" s="4"/>
      <c r="P2380" s="4"/>
      <c r="Q2380" s="4">
        <v>0</v>
      </c>
      <c r="R2380" s="4">
        <v>0</v>
      </c>
      <c r="S2380" s="4"/>
      <c r="T2380" s="4"/>
      <c r="U2380" s="4"/>
      <c r="V2380" s="4"/>
    </row>
    <row r="2381" spans="1:22" x14ac:dyDescent="0.25">
      <c r="A2381" s="3" t="s">
        <v>933</v>
      </c>
      <c r="B2381" s="13" t="s">
        <v>1875</v>
      </c>
      <c r="C2381" s="13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>
        <v>2261</v>
      </c>
      <c r="O2381" s="4"/>
      <c r="P2381" s="4"/>
      <c r="Q2381" s="4">
        <v>0</v>
      </c>
      <c r="R2381" s="4">
        <v>0</v>
      </c>
      <c r="S2381" s="4"/>
      <c r="T2381" s="4"/>
      <c r="U2381" s="4"/>
      <c r="V2381" s="4"/>
    </row>
    <row r="2382" spans="1:22" x14ac:dyDescent="0.25">
      <c r="A2382" s="3" t="s">
        <v>933</v>
      </c>
      <c r="B2382" s="13" t="s">
        <v>1876</v>
      </c>
      <c r="C2382" s="13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>
        <v>170850</v>
      </c>
      <c r="O2382" s="4"/>
      <c r="P2382" s="4"/>
      <c r="Q2382" s="4">
        <v>0</v>
      </c>
      <c r="R2382" s="4">
        <v>13000</v>
      </c>
      <c r="S2382" s="4"/>
      <c r="T2382" s="4">
        <v>30500</v>
      </c>
      <c r="U2382" s="4"/>
      <c r="V2382" s="4"/>
    </row>
    <row r="2383" spans="1:22" x14ac:dyDescent="0.25">
      <c r="A2383" s="3" t="s">
        <v>933</v>
      </c>
      <c r="B2383" s="14" t="s">
        <v>1961</v>
      </c>
      <c r="C2383" s="14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>
        <v>970939</v>
      </c>
      <c r="O2383" s="20">
        <v>30000</v>
      </c>
      <c r="P2383" s="20">
        <v>330273</v>
      </c>
      <c r="Q2383" s="20">
        <v>100000</v>
      </c>
      <c r="R2383" s="20">
        <v>354266</v>
      </c>
      <c r="S2383" s="20">
        <v>267488</v>
      </c>
      <c r="T2383" s="20">
        <v>897859</v>
      </c>
      <c r="U2383" s="20">
        <v>193737</v>
      </c>
      <c r="V2383" s="20">
        <v>294000</v>
      </c>
    </row>
    <row r="2384" spans="1:22" x14ac:dyDescent="0.25">
      <c r="A2384" s="3" t="s">
        <v>933</v>
      </c>
      <c r="B2384" s="3" t="s">
        <v>1877</v>
      </c>
      <c r="C2384" s="3"/>
      <c r="D2384" s="4"/>
      <c r="E2384" s="4"/>
      <c r="F2384" s="4"/>
      <c r="G2384" s="4"/>
      <c r="H2384" s="4"/>
      <c r="I2384" s="4"/>
      <c r="J2384" s="4"/>
      <c r="K2384" s="4"/>
      <c r="L2384" s="4"/>
      <c r="M2384" s="4">
        <v>41702</v>
      </c>
      <c r="N2384" s="4">
        <v>103742</v>
      </c>
      <c r="O2384" s="4"/>
      <c r="P2384" s="4">
        <v>15000</v>
      </c>
      <c r="Q2384" s="4">
        <v>129263</v>
      </c>
      <c r="R2384" s="4">
        <v>137522</v>
      </c>
      <c r="S2384" s="4">
        <v>198747</v>
      </c>
      <c r="T2384" s="4">
        <v>255602</v>
      </c>
      <c r="U2384" s="4">
        <v>141283</v>
      </c>
      <c r="V2384" s="4">
        <v>108492</v>
      </c>
    </row>
    <row r="2385" spans="1:22" x14ac:dyDescent="0.25">
      <c r="A2385" s="3" t="s">
        <v>933</v>
      </c>
      <c r="B2385" s="3" t="s">
        <v>1878</v>
      </c>
      <c r="C2385" s="3"/>
      <c r="D2385" s="4"/>
      <c r="E2385" s="4"/>
      <c r="F2385" s="4"/>
      <c r="G2385" s="4"/>
      <c r="H2385" s="4"/>
      <c r="I2385" s="4"/>
      <c r="J2385" s="4"/>
      <c r="K2385" s="4"/>
      <c r="L2385" s="4"/>
      <c r="M2385" s="4">
        <v>8000</v>
      </c>
      <c r="N2385" s="4">
        <v>70603</v>
      </c>
      <c r="O2385" s="4">
        <v>1500</v>
      </c>
      <c r="P2385" s="4"/>
      <c r="Q2385" s="4">
        <v>0</v>
      </c>
      <c r="R2385" s="4">
        <v>141936</v>
      </c>
      <c r="S2385" s="4">
        <v>64140</v>
      </c>
      <c r="T2385" s="4">
        <v>361093</v>
      </c>
      <c r="U2385" s="4">
        <v>88951</v>
      </c>
      <c r="V2385" s="4">
        <v>80272</v>
      </c>
    </row>
    <row r="2386" spans="1:22" x14ac:dyDescent="0.25">
      <c r="A2386" s="3" t="s">
        <v>933</v>
      </c>
      <c r="B2386" s="3" t="s">
        <v>1879</v>
      </c>
      <c r="C2386" s="3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>
        <v>13462</v>
      </c>
      <c r="O2386" s="4"/>
      <c r="P2386" s="4">
        <v>26000</v>
      </c>
      <c r="Q2386" s="4">
        <v>64500</v>
      </c>
      <c r="R2386" s="4">
        <v>0</v>
      </c>
      <c r="S2386" s="4">
        <v>9500</v>
      </c>
      <c r="T2386" s="4">
        <v>209487</v>
      </c>
      <c r="U2386" s="4">
        <v>13200</v>
      </c>
      <c r="V2386" s="4">
        <v>186422</v>
      </c>
    </row>
    <row r="2387" spans="1:22" x14ac:dyDescent="0.25">
      <c r="A2387" s="3" t="s">
        <v>933</v>
      </c>
      <c r="B2387" s="12" t="s">
        <v>2339</v>
      </c>
      <c r="C2387" s="12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>
        <v>191050</v>
      </c>
      <c r="N2387" s="20">
        <v>92547</v>
      </c>
      <c r="O2387" s="20"/>
      <c r="P2387" s="20">
        <v>97454</v>
      </c>
      <c r="Q2387" s="20">
        <v>78200</v>
      </c>
      <c r="R2387" s="20">
        <v>433530</v>
      </c>
      <c r="S2387" s="20">
        <v>408854</v>
      </c>
      <c r="T2387" s="20">
        <v>43551</v>
      </c>
      <c r="U2387" s="20"/>
      <c r="V2387" s="20">
        <v>13878</v>
      </c>
    </row>
    <row r="2388" spans="1:22" x14ac:dyDescent="0.25">
      <c r="A2388" s="3" t="s">
        <v>933</v>
      </c>
      <c r="B2388" s="14" t="s">
        <v>2340</v>
      </c>
      <c r="C2388" s="14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>
        <v>23812</v>
      </c>
      <c r="N2388" s="20">
        <v>41088</v>
      </c>
      <c r="O2388" s="20"/>
      <c r="P2388" s="20">
        <v>95</v>
      </c>
      <c r="Q2388" s="20"/>
      <c r="R2388" s="20">
        <v>315896</v>
      </c>
      <c r="S2388" s="20"/>
      <c r="T2388" s="20">
        <v>221655</v>
      </c>
      <c r="U2388" s="20">
        <v>6000</v>
      </c>
      <c r="V2388" s="20">
        <v>1216504</v>
      </c>
    </row>
    <row r="2389" spans="1:22" x14ac:dyDescent="0.25">
      <c r="A2389" s="3" t="s">
        <v>933</v>
      </c>
      <c r="B2389" s="3" t="s">
        <v>2341</v>
      </c>
      <c r="C2389" s="3"/>
      <c r="D2389" s="4"/>
      <c r="E2389" s="4"/>
      <c r="F2389" s="4"/>
      <c r="G2389" s="4"/>
      <c r="H2389" s="4"/>
      <c r="I2389" s="4"/>
      <c r="J2389" s="4"/>
      <c r="K2389" s="4"/>
      <c r="L2389" s="4"/>
      <c r="M2389" s="4">
        <v>100000</v>
      </c>
      <c r="N2389" s="4">
        <v>7238</v>
      </c>
      <c r="O2389" s="4">
        <v>6000</v>
      </c>
      <c r="P2389" s="4">
        <v>36459</v>
      </c>
      <c r="Q2389" s="4">
        <v>36002</v>
      </c>
      <c r="R2389" s="4">
        <v>104008</v>
      </c>
      <c r="S2389" s="4">
        <v>69882</v>
      </c>
      <c r="T2389" s="4">
        <v>276364</v>
      </c>
      <c r="U2389" s="4">
        <v>224474</v>
      </c>
      <c r="V2389" s="4">
        <v>3858837</v>
      </c>
    </row>
    <row r="2390" spans="1:22" x14ac:dyDescent="0.25">
      <c r="A2390" s="3" t="s">
        <v>933</v>
      </c>
      <c r="B2390" s="3" t="s">
        <v>1880</v>
      </c>
      <c r="C2390" s="3"/>
      <c r="D2390" s="4"/>
      <c r="E2390" s="4"/>
      <c r="F2390" s="4"/>
      <c r="G2390" s="4"/>
      <c r="H2390" s="4"/>
      <c r="I2390" s="4"/>
      <c r="J2390" s="4"/>
      <c r="K2390" s="4"/>
      <c r="L2390" s="4"/>
      <c r="M2390" s="4">
        <v>6000</v>
      </c>
      <c r="N2390" s="4"/>
      <c r="O2390" s="4"/>
      <c r="P2390" s="4"/>
      <c r="Q2390" s="4">
        <v>0</v>
      </c>
      <c r="R2390" s="4">
        <v>0</v>
      </c>
      <c r="S2390" s="4"/>
      <c r="T2390" s="4"/>
      <c r="U2390" s="4"/>
      <c r="V2390" s="4"/>
    </row>
    <row r="2391" spans="1:22" x14ac:dyDescent="0.25">
      <c r="A2391" s="3" t="s">
        <v>933</v>
      </c>
      <c r="B2391" s="12" t="s">
        <v>1600</v>
      </c>
      <c r="C2391" s="12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>
        <v>72200</v>
      </c>
      <c r="N2391" s="20">
        <v>56500</v>
      </c>
      <c r="O2391" s="20"/>
      <c r="P2391" s="20">
        <v>16000</v>
      </c>
      <c r="Q2391" s="20">
        <v>16000</v>
      </c>
      <c r="R2391" s="20">
        <v>100739</v>
      </c>
      <c r="S2391" s="20">
        <v>116963</v>
      </c>
      <c r="T2391" s="20">
        <v>120</v>
      </c>
      <c r="U2391" s="20">
        <v>31000</v>
      </c>
      <c r="V2391" s="20">
        <v>5476</v>
      </c>
    </row>
    <row r="2392" spans="1:22" x14ac:dyDescent="0.25">
      <c r="A2392" s="3" t="s">
        <v>933</v>
      </c>
      <c r="B2392" s="12" t="s">
        <v>2342</v>
      </c>
      <c r="C2392" s="12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0">
        <v>208754</v>
      </c>
    </row>
    <row r="2393" spans="1:22" x14ac:dyDescent="0.25">
      <c r="A2393" s="3" t="s">
        <v>933</v>
      </c>
      <c r="B2393" s="12" t="s">
        <v>2343</v>
      </c>
      <c r="C2393" s="12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  <c r="S2393" s="20"/>
      <c r="T2393" s="20"/>
      <c r="U2393" s="20"/>
      <c r="V2393" s="20">
        <v>158680</v>
      </c>
    </row>
    <row r="2394" spans="1:22" x14ac:dyDescent="0.25">
      <c r="A2394" s="3" t="s">
        <v>933</v>
      </c>
      <c r="B2394" s="13" t="s">
        <v>1881</v>
      </c>
      <c r="C2394" s="13"/>
      <c r="D2394" s="4"/>
      <c r="E2394" s="4"/>
      <c r="F2394" s="4"/>
      <c r="G2394" s="4"/>
      <c r="H2394" s="4"/>
      <c r="I2394" s="4"/>
      <c r="J2394" s="4"/>
      <c r="K2394" s="4"/>
      <c r="L2394" s="4"/>
      <c r="M2394" s="4">
        <v>691578</v>
      </c>
      <c r="N2394" s="4">
        <v>157961</v>
      </c>
      <c r="O2394" s="4"/>
      <c r="P2394" s="4">
        <v>10870</v>
      </c>
      <c r="Q2394" s="4">
        <v>121077</v>
      </c>
      <c r="R2394" s="4">
        <v>184016</v>
      </c>
      <c r="S2394" s="4">
        <v>98133</v>
      </c>
      <c r="T2394" s="4">
        <v>205565</v>
      </c>
      <c r="U2394" s="4">
        <v>332341</v>
      </c>
      <c r="V2394" s="4">
        <v>93128</v>
      </c>
    </row>
    <row r="2395" spans="1:22" x14ac:dyDescent="0.25">
      <c r="A2395" s="3" t="s">
        <v>933</v>
      </c>
      <c r="B2395" s="14" t="s">
        <v>1969</v>
      </c>
      <c r="C2395" s="14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>
        <v>344374</v>
      </c>
      <c r="O2395" s="20"/>
      <c r="P2395" s="20">
        <v>40624</v>
      </c>
      <c r="Q2395" s="20">
        <v>8359</v>
      </c>
      <c r="R2395" s="20">
        <v>62832</v>
      </c>
      <c r="S2395" s="20">
        <v>42000</v>
      </c>
      <c r="T2395" s="20">
        <v>33544</v>
      </c>
      <c r="U2395" s="20">
        <v>12000</v>
      </c>
      <c r="V2395" s="20">
        <v>33500</v>
      </c>
    </row>
    <row r="2396" spans="1:22" x14ac:dyDescent="0.25">
      <c r="A2396" s="3" t="s">
        <v>933</v>
      </c>
      <c r="B2396" s="14" t="s">
        <v>1970</v>
      </c>
      <c r="C2396" s="14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>
        <v>285447</v>
      </c>
      <c r="O2396" s="20"/>
      <c r="P2396" s="20">
        <v>24000</v>
      </c>
      <c r="Q2396" s="20">
        <v>0</v>
      </c>
      <c r="R2396" s="20">
        <v>47300</v>
      </c>
      <c r="S2396" s="20">
        <v>63700</v>
      </c>
      <c r="T2396" s="20">
        <v>70988</v>
      </c>
      <c r="U2396" s="20">
        <v>41366</v>
      </c>
      <c r="V2396" s="20">
        <v>56000</v>
      </c>
    </row>
    <row r="2397" spans="1:22" x14ac:dyDescent="0.25">
      <c r="A2397" s="3" t="s">
        <v>933</v>
      </c>
      <c r="B2397" s="12" t="s">
        <v>1968</v>
      </c>
      <c r="C2397" s="12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>
        <v>20000</v>
      </c>
      <c r="O2397" s="20"/>
      <c r="P2397" s="20">
        <v>30000</v>
      </c>
      <c r="Q2397" s="20">
        <v>30000</v>
      </c>
      <c r="R2397" s="20"/>
      <c r="S2397" s="20"/>
      <c r="T2397" s="20"/>
      <c r="U2397" s="20">
        <v>50000</v>
      </c>
      <c r="V2397" s="20">
        <v>4000</v>
      </c>
    </row>
    <row r="2398" spans="1:22" x14ac:dyDescent="0.25">
      <c r="A2398" s="3" t="s">
        <v>933</v>
      </c>
      <c r="B2398" s="13" t="s">
        <v>1882</v>
      </c>
      <c r="C2398" s="13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>
        <v>20000</v>
      </c>
      <c r="O2398" s="4"/>
      <c r="P2398" s="4"/>
      <c r="Q2398" s="4">
        <v>0</v>
      </c>
      <c r="R2398" s="4">
        <v>0</v>
      </c>
      <c r="S2398" s="4"/>
      <c r="T2398" s="4"/>
      <c r="U2398" s="4"/>
      <c r="V2398" s="4"/>
    </row>
    <row r="2399" spans="1:22" x14ac:dyDescent="0.25">
      <c r="A2399" s="3" t="s">
        <v>933</v>
      </c>
      <c r="B2399" s="13" t="s">
        <v>1671</v>
      </c>
      <c r="C2399" s="13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>
        <v>3000</v>
      </c>
      <c r="V2399" s="4">
        <v>52240</v>
      </c>
    </row>
    <row r="2400" spans="1:22" x14ac:dyDescent="0.25">
      <c r="A2400" s="3" t="s">
        <v>933</v>
      </c>
      <c r="B2400" s="12" t="s">
        <v>1883</v>
      </c>
      <c r="C2400" s="12"/>
      <c r="D2400" s="4"/>
      <c r="E2400" s="4"/>
      <c r="F2400" s="4"/>
      <c r="G2400" s="4"/>
      <c r="H2400" s="4"/>
      <c r="I2400" s="4"/>
      <c r="J2400" s="4"/>
      <c r="K2400" s="4"/>
      <c r="L2400" s="4"/>
      <c r="M2400" s="4">
        <v>28190</v>
      </c>
      <c r="N2400" s="4">
        <v>62900</v>
      </c>
      <c r="O2400" s="4"/>
      <c r="P2400" s="4">
        <v>78928</v>
      </c>
      <c r="Q2400" s="4">
        <v>14700</v>
      </c>
      <c r="R2400" s="4">
        <v>102505</v>
      </c>
      <c r="S2400" s="4">
        <v>95379</v>
      </c>
      <c r="T2400" s="4">
        <v>152071</v>
      </c>
      <c r="U2400" s="4">
        <v>94851</v>
      </c>
      <c r="V2400" s="4">
        <v>154400</v>
      </c>
    </row>
    <row r="2401" spans="1:22" x14ac:dyDescent="0.25">
      <c r="A2401" s="3" t="s">
        <v>933</v>
      </c>
      <c r="B2401" s="13" t="s">
        <v>10</v>
      </c>
      <c r="C2401" s="14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>
        <v>903599</v>
      </c>
      <c r="S2401" s="20"/>
      <c r="T2401" s="20"/>
      <c r="U2401" s="20">
        <v>9000</v>
      </c>
      <c r="V2401" s="20">
        <v>743717</v>
      </c>
    </row>
    <row r="2402" spans="1:22" x14ac:dyDescent="0.25">
      <c r="A2402" s="3" t="s">
        <v>933</v>
      </c>
      <c r="B2402" s="12" t="s">
        <v>1884</v>
      </c>
      <c r="C2402" s="12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>
        <v>29000</v>
      </c>
      <c r="Q2402" s="4">
        <v>29000</v>
      </c>
      <c r="R2402" s="4">
        <v>36000</v>
      </c>
      <c r="S2402" s="4"/>
      <c r="T2402" s="4">
        <v>36000</v>
      </c>
      <c r="U2402" s="4">
        <v>50000</v>
      </c>
      <c r="V2402" s="4"/>
    </row>
    <row r="2403" spans="1:22" x14ac:dyDescent="0.25">
      <c r="A2403" s="3" t="s">
        <v>933</v>
      </c>
      <c r="B2403" s="12" t="s">
        <v>1885</v>
      </c>
      <c r="C2403" s="12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>
        <v>40000</v>
      </c>
      <c r="S2403" s="4">
        <v>12314</v>
      </c>
      <c r="T2403" s="4">
        <v>1341</v>
      </c>
      <c r="U2403" s="4"/>
      <c r="V2403" s="4">
        <v>4500</v>
      </c>
    </row>
    <row r="2404" spans="1:22" x14ac:dyDescent="0.25">
      <c r="A2404" s="3" t="s">
        <v>933</v>
      </c>
      <c r="B2404" s="13" t="s">
        <v>1886</v>
      </c>
      <c r="C2404" s="13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>
        <v>124</v>
      </c>
      <c r="O2404" s="4">
        <v>4517</v>
      </c>
      <c r="P2404" s="4">
        <v>8000</v>
      </c>
      <c r="Q2404" s="4">
        <v>0</v>
      </c>
      <c r="R2404" s="4">
        <v>267000</v>
      </c>
      <c r="S2404" s="4"/>
      <c r="T2404" s="4"/>
      <c r="U2404" s="4"/>
      <c r="V2404" s="4"/>
    </row>
    <row r="2405" spans="1:22" x14ac:dyDescent="0.25">
      <c r="A2405" s="3" t="s">
        <v>933</v>
      </c>
      <c r="B2405" s="13" t="s">
        <v>1539</v>
      </c>
      <c r="C2405" s="13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>
        <v>511700</v>
      </c>
      <c r="U2405" s="4"/>
      <c r="V2405" s="4"/>
    </row>
    <row r="2406" spans="1:22" x14ac:dyDescent="0.25">
      <c r="A2406" s="3" t="s">
        <v>933</v>
      </c>
      <c r="B2406" s="13" t="s">
        <v>1887</v>
      </c>
      <c r="C2406" s="13"/>
      <c r="D2406" s="4"/>
      <c r="E2406" s="4"/>
      <c r="F2406" s="4"/>
      <c r="G2406" s="4"/>
      <c r="H2406" s="4">
        <v>7816</v>
      </c>
      <c r="I2406" s="4">
        <v>50500</v>
      </c>
      <c r="J2406" s="4">
        <v>2015</v>
      </c>
      <c r="K2406" s="4"/>
      <c r="L2406" s="4">
        <v>11100</v>
      </c>
      <c r="M2406" s="4">
        <v>30000</v>
      </c>
      <c r="N2406" s="4">
        <v>97320</v>
      </c>
      <c r="O2406" s="4">
        <v>700</v>
      </c>
      <c r="P2406" s="4">
        <v>73858</v>
      </c>
      <c r="Q2406" s="4">
        <v>34000</v>
      </c>
      <c r="R2406" s="4">
        <v>0</v>
      </c>
      <c r="S2406" s="4">
        <v>48998</v>
      </c>
      <c r="T2406" s="4"/>
      <c r="U2406" s="4"/>
      <c r="V2406" s="4">
        <v>21519</v>
      </c>
    </row>
    <row r="2407" spans="1:22" x14ac:dyDescent="0.25">
      <c r="A2407" s="3" t="s">
        <v>933</v>
      </c>
      <c r="B2407" s="13" t="s">
        <v>1889</v>
      </c>
      <c r="C2407" s="13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>
        <v>3000</v>
      </c>
      <c r="O2407" s="4"/>
      <c r="P2407" s="4">
        <v>46000</v>
      </c>
      <c r="Q2407" s="4">
        <v>955</v>
      </c>
      <c r="R2407" s="4">
        <v>64500</v>
      </c>
      <c r="S2407" s="4"/>
      <c r="T2407" s="4"/>
      <c r="U2407" s="4"/>
      <c r="V2407" s="4"/>
    </row>
    <row r="2408" spans="1:22" x14ac:dyDescent="0.25">
      <c r="A2408" s="3" t="s">
        <v>933</v>
      </c>
      <c r="B2408" s="13" t="s">
        <v>1888</v>
      </c>
      <c r="C2408" s="13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>
        <v>1000</v>
      </c>
      <c r="S2408" s="4"/>
      <c r="T2408" s="4"/>
      <c r="U2408" s="4">
        <v>920</v>
      </c>
      <c r="V2408" s="4">
        <v>920</v>
      </c>
    </row>
    <row r="2409" spans="1:22" x14ac:dyDescent="0.25">
      <c r="A2409" s="3" t="s">
        <v>933</v>
      </c>
      <c r="B2409" s="12" t="s">
        <v>1540</v>
      </c>
      <c r="C2409" s="12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>
        <v>150000</v>
      </c>
      <c r="U2409" s="4"/>
      <c r="V2409" s="4">
        <v>15000</v>
      </c>
    </row>
    <row r="2410" spans="1:22" x14ac:dyDescent="0.25">
      <c r="A2410" s="3" t="s">
        <v>933</v>
      </c>
      <c r="B2410" s="3" t="s">
        <v>1890</v>
      </c>
      <c r="C2410" s="3"/>
      <c r="D2410" s="4"/>
      <c r="E2410" s="4"/>
      <c r="F2410" s="4"/>
      <c r="G2410" s="4"/>
      <c r="H2410" s="4"/>
      <c r="I2410" s="4"/>
      <c r="J2410" s="4"/>
      <c r="K2410" s="4"/>
      <c r="L2410" s="4"/>
      <c r="M2410" s="4">
        <v>1925</v>
      </c>
      <c r="N2410" s="4">
        <v>156029</v>
      </c>
      <c r="O2410" s="4"/>
      <c r="P2410" s="4"/>
      <c r="Q2410" s="4">
        <v>0</v>
      </c>
      <c r="R2410" s="4">
        <v>55700</v>
      </c>
      <c r="S2410" s="4">
        <v>99956</v>
      </c>
      <c r="T2410" s="4">
        <v>62400</v>
      </c>
      <c r="U2410" s="4">
        <v>1392</v>
      </c>
      <c r="V2410" s="4">
        <v>44089</v>
      </c>
    </row>
    <row r="2411" spans="1:22" x14ac:dyDescent="0.25">
      <c r="A2411" s="3" t="s">
        <v>933</v>
      </c>
      <c r="B2411" s="13" t="s">
        <v>1891</v>
      </c>
      <c r="C2411" s="13"/>
      <c r="D2411" s="4"/>
      <c r="E2411" s="4"/>
      <c r="F2411" s="4"/>
      <c r="G2411" s="4"/>
      <c r="H2411" s="4"/>
      <c r="I2411" s="4"/>
      <c r="J2411" s="4"/>
      <c r="K2411" s="4"/>
      <c r="L2411" s="4"/>
      <c r="M2411" s="4">
        <v>4244</v>
      </c>
      <c r="N2411" s="4">
        <v>6329</v>
      </c>
      <c r="O2411" s="4"/>
      <c r="P2411" s="4">
        <v>2000</v>
      </c>
      <c r="Q2411" s="4">
        <v>0</v>
      </c>
      <c r="R2411" s="4">
        <v>20200</v>
      </c>
      <c r="S2411" s="4">
        <v>49748</v>
      </c>
      <c r="T2411" s="4">
        <v>2000</v>
      </c>
      <c r="U2411" s="4"/>
      <c r="V2411" s="4"/>
    </row>
    <row r="2412" spans="1:22" x14ac:dyDescent="0.25">
      <c r="A2412" s="3" t="s">
        <v>933</v>
      </c>
      <c r="B2412" s="14" t="s">
        <v>1541</v>
      </c>
      <c r="C2412" s="14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0"/>
      <c r="T2412" s="20">
        <v>57078</v>
      </c>
      <c r="U2412" s="20">
        <v>15000</v>
      </c>
      <c r="V2412" s="20">
        <v>5500</v>
      </c>
    </row>
    <row r="2413" spans="1:22" x14ac:dyDescent="0.25">
      <c r="A2413" s="3" t="s">
        <v>933</v>
      </c>
      <c r="B2413" s="14" t="s">
        <v>839</v>
      </c>
      <c r="C2413" s="14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>
        <v>8356</v>
      </c>
      <c r="O2413" s="20"/>
      <c r="P2413" s="20"/>
      <c r="Q2413" s="20">
        <v>0</v>
      </c>
      <c r="R2413" s="20">
        <v>57500</v>
      </c>
      <c r="S2413" s="20"/>
      <c r="T2413" s="20"/>
      <c r="U2413" s="20">
        <v>170</v>
      </c>
      <c r="V2413" s="20">
        <v>170</v>
      </c>
    </row>
    <row r="2414" spans="1:22" x14ac:dyDescent="0.25">
      <c r="A2414" s="3" t="s">
        <v>933</v>
      </c>
      <c r="B2414" s="13" t="s">
        <v>724</v>
      </c>
      <c r="C2414" s="13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>
        <v>1000</v>
      </c>
      <c r="T2414" s="4">
        <v>40000</v>
      </c>
      <c r="U2414" s="4">
        <v>120</v>
      </c>
      <c r="V2414" s="4"/>
    </row>
    <row r="2415" spans="1:22" x14ac:dyDescent="0.25">
      <c r="A2415" s="3" t="s">
        <v>933</v>
      </c>
      <c r="B2415" s="13" t="s">
        <v>1542</v>
      </c>
      <c r="C2415" s="13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>
        <v>400</v>
      </c>
      <c r="T2415" s="4">
        <v>2000</v>
      </c>
      <c r="U2415" s="4"/>
      <c r="V2415" s="4"/>
    </row>
    <row r="2416" spans="1:22" x14ac:dyDescent="0.25">
      <c r="A2416" s="3" t="s">
        <v>933</v>
      </c>
      <c r="B2416" s="13" t="s">
        <v>1892</v>
      </c>
      <c r="C2416" s="13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>
        <v>21900</v>
      </c>
      <c r="O2416" s="4">
        <v>2475</v>
      </c>
      <c r="P2416" s="4">
        <v>7051</v>
      </c>
      <c r="Q2416" s="4">
        <v>3768</v>
      </c>
      <c r="R2416" s="4">
        <v>0</v>
      </c>
      <c r="S2416" s="4"/>
      <c r="T2416" s="4"/>
      <c r="U2416" s="4"/>
      <c r="V2416" s="4"/>
    </row>
    <row r="2417" spans="1:23" x14ac:dyDescent="0.25">
      <c r="A2417" s="3" t="s">
        <v>933</v>
      </c>
      <c r="B2417" s="14" t="s">
        <v>1219</v>
      </c>
      <c r="C2417" s="14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>
        <v>60203</v>
      </c>
      <c r="N2417" s="20">
        <v>385003</v>
      </c>
      <c r="O2417" s="20"/>
      <c r="P2417" s="20">
        <v>5000</v>
      </c>
      <c r="Q2417" s="20">
        <v>74812</v>
      </c>
      <c r="R2417" s="20">
        <v>84500</v>
      </c>
      <c r="S2417" s="20"/>
      <c r="T2417" s="20"/>
      <c r="U2417" s="20"/>
      <c r="V2417" s="20">
        <v>52500</v>
      </c>
    </row>
    <row r="2418" spans="1:23" x14ac:dyDescent="0.25">
      <c r="A2418" s="3" t="s">
        <v>933</v>
      </c>
      <c r="B2418" s="13" t="s">
        <v>1543</v>
      </c>
      <c r="C2418" s="13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>
        <v>239</v>
      </c>
      <c r="U2418" s="4"/>
      <c r="V2418" s="4"/>
    </row>
    <row r="2419" spans="1:23" x14ac:dyDescent="0.25">
      <c r="A2419" s="3" t="s">
        <v>933</v>
      </c>
      <c r="B2419" s="3" t="s">
        <v>1893</v>
      </c>
      <c r="C2419" s="3"/>
      <c r="D2419" s="4"/>
      <c r="E2419" s="4"/>
      <c r="F2419" s="4"/>
      <c r="G2419" s="4"/>
      <c r="H2419" s="4"/>
      <c r="I2419" s="4"/>
      <c r="J2419" s="4"/>
      <c r="K2419" s="4"/>
      <c r="L2419" s="4"/>
      <c r="M2419" s="4">
        <v>2400</v>
      </c>
      <c r="N2419" s="4"/>
      <c r="O2419" s="4"/>
      <c r="P2419" s="4">
        <v>2200</v>
      </c>
      <c r="Q2419" s="4">
        <v>0</v>
      </c>
      <c r="R2419" s="4">
        <v>100</v>
      </c>
      <c r="S2419" s="4">
        <v>5000</v>
      </c>
      <c r="T2419" s="4">
        <v>2300</v>
      </c>
      <c r="U2419" s="4"/>
      <c r="V2419" s="4">
        <v>150000</v>
      </c>
    </row>
    <row r="2420" spans="1:23" x14ac:dyDescent="0.25">
      <c r="A2420" s="3" t="s">
        <v>933</v>
      </c>
      <c r="B2420" s="12" t="s">
        <v>1989</v>
      </c>
      <c r="C2420" s="12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0"/>
      <c r="T2420" s="20">
        <v>26000</v>
      </c>
      <c r="U2420" s="20">
        <v>10000</v>
      </c>
      <c r="V2420" s="20">
        <v>18840</v>
      </c>
    </row>
    <row r="2421" spans="1:23" x14ac:dyDescent="0.25">
      <c r="A2421" s="3" t="s">
        <v>933</v>
      </c>
      <c r="B2421" s="13" t="s">
        <v>1544</v>
      </c>
      <c r="C2421" s="13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>
        <v>29254</v>
      </c>
      <c r="U2421" s="4">
        <v>335127</v>
      </c>
      <c r="V2421" s="4"/>
    </row>
    <row r="2422" spans="1:23" x14ac:dyDescent="0.25">
      <c r="A2422" s="3" t="s">
        <v>933</v>
      </c>
      <c r="B2422" s="14" t="s">
        <v>1545</v>
      </c>
      <c r="C2422" s="14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>
        <v>8807</v>
      </c>
      <c r="U2422" s="20">
        <v>31000</v>
      </c>
      <c r="V2422" s="20">
        <v>3600</v>
      </c>
    </row>
    <row r="2423" spans="1:23" x14ac:dyDescent="0.25">
      <c r="A2423" s="3" t="s">
        <v>933</v>
      </c>
      <c r="B2423" s="13" t="s">
        <v>768</v>
      </c>
      <c r="C2423" s="13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>
        <v>104557</v>
      </c>
      <c r="T2423" s="4">
        <v>41030</v>
      </c>
      <c r="U2423" s="4">
        <v>23700</v>
      </c>
      <c r="V2423" s="4">
        <v>22000</v>
      </c>
    </row>
    <row r="2424" spans="1:23" x14ac:dyDescent="0.25">
      <c r="A2424" s="73" t="s">
        <v>987</v>
      </c>
      <c r="B2424" s="73" t="s">
        <v>987</v>
      </c>
      <c r="C2424" s="73"/>
      <c r="D2424" s="74">
        <f t="shared" ref="D2424:V2424" si="59">SUM(D2310:D2423)</f>
        <v>0</v>
      </c>
      <c r="E2424" s="74">
        <f t="shared" si="59"/>
        <v>0</v>
      </c>
      <c r="F2424" s="74">
        <f t="shared" si="59"/>
        <v>0</v>
      </c>
      <c r="G2424" s="74">
        <f t="shared" si="59"/>
        <v>0</v>
      </c>
      <c r="H2424" s="74">
        <f t="shared" si="59"/>
        <v>7816</v>
      </c>
      <c r="I2424" s="74">
        <f t="shared" si="59"/>
        <v>50500</v>
      </c>
      <c r="J2424" s="74">
        <f t="shared" si="59"/>
        <v>3913</v>
      </c>
      <c r="K2424" s="74">
        <f t="shared" si="59"/>
        <v>0</v>
      </c>
      <c r="L2424" s="74">
        <f t="shared" si="59"/>
        <v>11100</v>
      </c>
      <c r="M2424" s="74">
        <f t="shared" si="59"/>
        <v>1821296</v>
      </c>
      <c r="N2424" s="74">
        <f t="shared" si="59"/>
        <v>5082725</v>
      </c>
      <c r="O2424" s="74">
        <f t="shared" si="59"/>
        <v>1899546</v>
      </c>
      <c r="P2424" s="74">
        <f t="shared" si="59"/>
        <v>2629733</v>
      </c>
      <c r="Q2424" s="74">
        <f t="shared" si="59"/>
        <v>1513928</v>
      </c>
      <c r="R2424" s="74">
        <f t="shared" si="59"/>
        <v>8365806</v>
      </c>
      <c r="S2424" s="74">
        <f t="shared" si="59"/>
        <v>5336683</v>
      </c>
      <c r="T2424" s="74">
        <f t="shared" si="59"/>
        <v>7375555</v>
      </c>
      <c r="U2424" s="74">
        <f t="shared" si="59"/>
        <v>4480858</v>
      </c>
      <c r="V2424" s="74">
        <f t="shared" si="59"/>
        <v>22626954</v>
      </c>
      <c r="W2424" s="15" t="s">
        <v>939</v>
      </c>
    </row>
  </sheetData>
  <sheetProtection autoFilter="0"/>
  <autoFilter ref="A21:V2305"/>
  <sortState ref="A1932:V2047">
    <sortCondition ref="B1932:B2047"/>
  </sortState>
  <mergeCells count="61">
    <mergeCell ref="B2:O2"/>
    <mergeCell ref="D9:E9"/>
    <mergeCell ref="J9:K9"/>
    <mergeCell ref="D11:E11"/>
    <mergeCell ref="H12:I12"/>
    <mergeCell ref="J12:K12"/>
    <mergeCell ref="H11:I11"/>
    <mergeCell ref="D10:E10"/>
    <mergeCell ref="N10:O10"/>
    <mergeCell ref="F8:G8"/>
    <mergeCell ref="F11:G11"/>
    <mergeCell ref="F10:G10"/>
    <mergeCell ref="F7:G7"/>
    <mergeCell ref="D8:E8"/>
    <mergeCell ref="F12:G12"/>
    <mergeCell ref="J11:K11"/>
    <mergeCell ref="F16:G16"/>
    <mergeCell ref="D7:E7"/>
    <mergeCell ref="H7:I7"/>
    <mergeCell ref="B3:O3"/>
    <mergeCell ref="N9:O9"/>
    <mergeCell ref="J8:K8"/>
    <mergeCell ref="H16:I16"/>
    <mergeCell ref="J16:K16"/>
    <mergeCell ref="L14:M14"/>
    <mergeCell ref="J13:K13"/>
    <mergeCell ref="D15:E15"/>
    <mergeCell ref="H15:I15"/>
    <mergeCell ref="F9:G9"/>
    <mergeCell ref="D12:E12"/>
    <mergeCell ref="H13:I13"/>
    <mergeCell ref="D16:E16"/>
    <mergeCell ref="D14:E14"/>
    <mergeCell ref="H14:I14"/>
    <mergeCell ref="J15:K15"/>
    <mergeCell ref="D13:E13"/>
    <mergeCell ref="F14:G14"/>
    <mergeCell ref="F15:G15"/>
    <mergeCell ref="F13:G13"/>
    <mergeCell ref="J14:K14"/>
    <mergeCell ref="L13:M13"/>
    <mergeCell ref="H8:I8"/>
    <mergeCell ref="H9:I9"/>
    <mergeCell ref="H10:I10"/>
    <mergeCell ref="N13:O13"/>
    <mergeCell ref="D5:E5"/>
    <mergeCell ref="N14:O14"/>
    <mergeCell ref="N15:O15"/>
    <mergeCell ref="N16:O16"/>
    <mergeCell ref="L8:M8"/>
    <mergeCell ref="L9:M9"/>
    <mergeCell ref="L10:M10"/>
    <mergeCell ref="L15:M15"/>
    <mergeCell ref="J7:K7"/>
    <mergeCell ref="L12:M12"/>
    <mergeCell ref="J10:K10"/>
    <mergeCell ref="L11:M11"/>
    <mergeCell ref="L16:M16"/>
    <mergeCell ref="L7:M7"/>
    <mergeCell ref="N11:O11"/>
    <mergeCell ref="N12:O12"/>
  </mergeCells>
  <dataValidations count="3">
    <dataValidation type="list" allowBlank="1" showInputMessage="1" sqref="I6 B666:C669 B47:C47">
      <formula1>#REF!</formula1>
    </dataValidation>
    <dataValidation type="list" allowBlank="1" showInputMessage="1" sqref="C2089:C2091">
      <formula1>$X$6:$X$1933</formula1>
    </dataValidation>
    <dataValidation type="list" allowBlank="1" sqref="B2366:C2368">
      <formula1>$T$1:$T$1261</formula1>
    </dataValidation>
  </dataValidations>
  <hyperlinks>
    <hyperlink ref="D9:E9" location="'2001-2018'!A1084" display="Goldenberries"/>
    <hyperlink ref="D11:E11" location="'2001-2018'!A1107" display="Grosella"/>
    <hyperlink ref="D15:E15" location="'2001-2018'!A1145" display="Higuera"/>
    <hyperlink ref="W296" location="'2001-2018'!A1" display="SUBIR"/>
    <hyperlink ref="W365" location="'2001-2018'!A1" display="SUBIR"/>
    <hyperlink ref="W384" location="'2001-2018'!A1" display="SUBIR"/>
    <hyperlink ref="W411" location="'2001-2018'!A1" display="SUBIR"/>
    <hyperlink ref="W588" location="'2001-2018'!A1" display="SUBIR"/>
    <hyperlink ref="W598" location="'2001-2018'!A1" display="SUBIR"/>
    <hyperlink ref="W606" location="'2001-2018'!A1" display="SUBIR"/>
    <hyperlink ref="W749" location="'2001-2018'!A1" display="SUBIR"/>
    <hyperlink ref="W771" location="'2001-2018'!A1" display="SUBIR"/>
    <hyperlink ref="W811" location="'2001-2018'!A1" display="SUBIR"/>
    <hyperlink ref="W1004" location="'2001-2018'!A1" display="SUBIR"/>
    <hyperlink ref="W1008" location="'2001-2018'!A1" display="SUBIR"/>
    <hyperlink ref="W1081" location="'2001-2018'!A1" display="SUBIR"/>
    <hyperlink ref="W1106" location="'2001-2018'!A1" display="SUBIR"/>
    <hyperlink ref="W1118" location="'2001-2018'!A1" display="SUBIR"/>
    <hyperlink ref="W1124" location="'2001-2018'!A1" display="SUBIR"/>
    <hyperlink ref="W1134" location="'2001-2018'!A1" display="SUBIR"/>
    <hyperlink ref="W1160" location="'2001-2018'!A1" display="SUBIR"/>
    <hyperlink ref="W1220" location="'2001-2018'!A1" display="SUBIR"/>
    <hyperlink ref="W1231" location="'2001-2018'!A1" display="SUBIR"/>
    <hyperlink ref="W1253" location="'2001-2018'!A1" display="SUBIR"/>
    <hyperlink ref="W1259" location="'2001-2018'!A1" display="SUBIR"/>
    <hyperlink ref="W1261" location="'2001-2018'!A1" display="SUBIR"/>
    <hyperlink ref="W1295" location="'2001-2018'!A1" display="SUBIR"/>
    <hyperlink ref="W1300" location="'2001-2018'!A1" display="SUBIR"/>
    <hyperlink ref="W1429" location="'2001-2018'!A1" display="SUBIR"/>
    <hyperlink ref="W1450" location="'2001-2018'!A1" display="SUBIR"/>
    <hyperlink ref="W1456" location="'2001-2018'!A1" display="SUBIR"/>
    <hyperlink ref="W1468" location="'2001-2018'!A1" display="SUBIR"/>
    <hyperlink ref="W1486" location="'2001-2018'!A1" display="SUBIR"/>
    <hyperlink ref="W1491" location="'2001-2018'!A1" display="SUBIR"/>
    <hyperlink ref="W1533" location="'2001-2018'!A1" display="SUBIR"/>
    <hyperlink ref="W1768" location="'2001-2018'!A1" display="SUBIR"/>
    <hyperlink ref="W1777" location="'2001-2018'!A1" display="SUBIR"/>
    <hyperlink ref="W1797" location="'2001-2018'!A1" display="SUBIR"/>
    <hyperlink ref="W1826" location="'2001-2018'!A1" display="SUBIR"/>
    <hyperlink ref="W1854" location="'2001-2018'!A1" display="SUBIR"/>
    <hyperlink ref="W1860" location="'2001-2018'!A1" display="SUBIR"/>
    <hyperlink ref="W1865" location="'2001-2018'!A1" display="SUBIR"/>
    <hyperlink ref="W1909" location="'2001-2018'!A1" display="SUBIR"/>
    <hyperlink ref="W1921" location="'2001-2018'!A1" display="SUBIR"/>
    <hyperlink ref="W1933" location="'2001-2018'!A1" display="SUBIR"/>
    <hyperlink ref="W1165" location="'2001-2018'!A1" display="SUBIR"/>
    <hyperlink ref="W1085" location="'2001-2018'!A1" display="SUBIR"/>
    <hyperlink ref="D7" location="'2001-2012'!A855" display="Frutilla"/>
    <hyperlink ref="D10:E10" location="'2001-2018'!A1107" display="Granado"/>
    <hyperlink ref="W375" location="'2001-2018'!A1" display="SUBIR"/>
    <hyperlink ref="A54" location="'2001-2012'!B7" display="ALMENDRO TOTAL ANUAL "/>
    <hyperlink ref="D12" location="'2001-2012'!A922" display="Guayaba"/>
    <hyperlink ref="D13" location="'2001-2012'!A928" display="Guindo"/>
    <hyperlink ref="W1144" location="'2001-2018'!A1" display="SUBIR"/>
    <hyperlink ref="W1923" location="'2001-2018'!A1" display="SUBIR"/>
    <hyperlink ref="W1925" location="'2001-2012'!B6" display="SUBIR"/>
    <hyperlink ref="W54" location="'2001-2018'!A1" display="SUBIR"/>
    <hyperlink ref="W22" location="'2001-2018'!A1" display="SUBIR"/>
    <hyperlink ref="W756" location="'2001-2018'!A1" display="SUBIR"/>
    <hyperlink ref="W1040" location="'2001-2018'!A1" display="SUBIR"/>
    <hyperlink ref="W1224" location="'2001-2018'!A1" display="SUBIR"/>
    <hyperlink ref="W1297" location="'2001-2018'!A1" display="SUBIR"/>
    <hyperlink ref="W1233" location="'2001-2018'!A1" display="SUBIR"/>
    <hyperlink ref="W1265" location="'2001-2018'!A1" display="SUBIR"/>
    <hyperlink ref="W1867" location="'2001-2018'!A1" display="SUBIR"/>
    <hyperlink ref="C9" location="'2001-2018'!A607" display="Ciruelo Japonés"/>
    <hyperlink ref="C7" location="'2001-2018'!A589" display="Chirimoyo"/>
    <hyperlink ref="B16" location="'2001-2018'!A412" display="Cerezo"/>
    <hyperlink ref="B15" location="'2001-2018'!A385" display="Castaño"/>
    <hyperlink ref="B14" location="'2001-2018'!A376" display="Caqui"/>
    <hyperlink ref="B13" location="'2001-2018'!A372" display="Calamondin "/>
    <hyperlink ref="B9" location="'2001-2018'!A297" display="Avellano Europeo"/>
    <hyperlink ref="B8" location="'2001-2018'!A55" display="Arándano"/>
    <hyperlink ref="B7" location="'2001-2018'!A22" display="Almendro"/>
    <hyperlink ref="L14:M14" location="'2001-2018'!A2294" display="Zarzaparrilla"/>
    <hyperlink ref="L12:M12" location="'2001-2018'!A1943" display="Vid de mesa"/>
    <hyperlink ref="F13:G13" location="'2001-2018'!A1260" display="Macadamia"/>
    <hyperlink ref="D16:E16" location="'2001-2018'!A1161" display="Jojoba"/>
    <hyperlink ref="F14" location="'2001-2012'!A1053" display="Madroño"/>
    <hyperlink ref="F15" location="'2001-2012'!A1055" display="Mandarino"/>
    <hyperlink ref="F16" location="'2001-2012'!A1086" display="Mandarinquat"/>
    <hyperlink ref="H7" location="'2001-2012'!A1088" display="Mango"/>
    <hyperlink ref="H8" location="'2001-2012'!A1090" display="Manzano "/>
    <hyperlink ref="H9" location="'2001-2012'!A1222" display="Maqui"/>
    <hyperlink ref="H10" location="'2001-2012'!A1224" display="Maracuya"/>
    <hyperlink ref="H12:I12" location="'2001-2018'!A1469" display="Mora"/>
    <hyperlink ref="H13:I13" location="'2001-2018'!A1487" display="Murtilla"/>
    <hyperlink ref="H11" location="'2001-2012'!A1229" display="Membrillo "/>
    <hyperlink ref="H16:I16" location="'2001-2018'!A1769" display="Níspero"/>
    <hyperlink ref="J7:K7" location="'2001-2018'!A1778" display="Nogal"/>
    <hyperlink ref="J8:K8" location="'2001-2018'!A1798" display="Olivo"/>
    <hyperlink ref="J9:K9" location="'2001-2018'!A1827" display="Palto"/>
    <hyperlink ref="H14:I14" location="'2001-2018'!A1492" display="Naranjo"/>
    <hyperlink ref="H15:I15" location="'2001-2018'!A1534" display="Nectarino"/>
    <hyperlink ref="J13:K13" location="'2001-2018'!A1868" display="Peral"/>
    <hyperlink ref="J12:K12" location="'2001-2018'!A1866" display="Pepino"/>
    <hyperlink ref="J10:K10" location="'2001-2018'!A1855" display="Papaya"/>
    <hyperlink ref="J11" location="'2001-2012'!A1611" display="Pecano "/>
    <hyperlink ref="J14:K14" location="'2001-2018'!A1910" display="Pistacho"/>
    <hyperlink ref="L11:M11" location="'2001-2018'!A1939" display="Tangelo"/>
    <hyperlink ref="C8" location="'2001-2018'!A599" display="Ciruelo Europeo"/>
    <hyperlink ref="D7:E7" location="'2001-2018'!A1041" display="Frutilla"/>
    <hyperlink ref="D12:E12" location="'2001-2018'!A1119" display="Guayaba"/>
    <hyperlink ref="D13:E13" location="'2001-2018'!A1125" display="Guindo"/>
    <hyperlink ref="D14:E14" location="'2001-2018'!A1135" display="Haskapberrie"/>
    <hyperlink ref="F7:G7" location="'2001-2018'!A1166" display="Kiwi"/>
    <hyperlink ref="F8:G8" location="'2001-2018'!A1221" display="Kumquat"/>
    <hyperlink ref="F9:G9" location="'2001-2018'!A1225" display="Lima"/>
    <hyperlink ref="F10:G10" location="'2001-2018'!A1232" display="Limequat"/>
    <hyperlink ref="F11:G11" location="'2001-2018'!A1234" display="Limonero "/>
    <hyperlink ref="F12:G12" location="'2001-2018'!A1254" display="Lucumo"/>
    <hyperlink ref="F14:G14" location="'2001-2018'!A1262" display="Madroño"/>
    <hyperlink ref="F15:G15" location="'2001-2018'!A1266" display="Mandarino"/>
    <hyperlink ref="F16:G16" location="'2001-2018'!A1296" display="Mandarinquat"/>
    <hyperlink ref="H7:I7" location="'2001-2018'!A1121" display="Mango"/>
    <hyperlink ref="H8:I8" location="'2001-2018'!A1123" display="Manzano "/>
    <hyperlink ref="H9:I9" location="'2001-2018'!A1259" display="Maqui"/>
    <hyperlink ref="H10:I10" location="'2001-2018'!A1262" display="Maracuya"/>
    <hyperlink ref="H11:I11" location="'2001-2018'!A1457" display="Membrillo "/>
    <hyperlink ref="J11:K11" location="'2001-2018'!A1861" display="Pecano "/>
    <hyperlink ref="J15:K15" location="'2001-2018'!A1922" display="Platanero"/>
    <hyperlink ref="J16:K16" location="'2001-2018'!A1924" display="Pluot"/>
    <hyperlink ref="L13:M13" location="'2001-2018'!A2100" display="Vid vinífera"/>
    <hyperlink ref="B10" location="'2001-2018'!A366" display="Babaco"/>
    <hyperlink ref="B11" location="'2001-2018'!A368" display="Boysenberry"/>
    <hyperlink ref="B12" location="'2001-2018'!A370" display="Calafate"/>
    <hyperlink ref="C10" location="'2001-2018'!A750" display="Citrus"/>
    <hyperlink ref="C11" location="'2001-2018'!A758" display="Clementino"/>
    <hyperlink ref="C12" location="'2001-2018'!A766" display="Cramberries"/>
    <hyperlink ref="C13" location="'2001-2018'!A772" display="Damasco"/>
    <hyperlink ref="C14" location="'2001-2018'!A812" display="Duraznero"/>
    <hyperlink ref="C15" location="'2001-2018'!A1005" display="Feijoa"/>
    <hyperlink ref="C16" location="'2001-2018'!A1009" display="Frambueso"/>
    <hyperlink ref="D8:E8" location="'2001-2018'!A1082" display="Goji"/>
    <hyperlink ref="L8:M8" location="'2001-2018'!A2309" display="Portainjerto"/>
    <hyperlink ref="L7" location="'2001-2018'!A1924" display="Pomelo "/>
    <hyperlink ref="L9" location="'2001-2018'!A2049" display="Rosa Mosqueta "/>
    <hyperlink ref="L10:M10" location="'2001-2018'!A1937" display="Satsuma"/>
    <hyperlink ref="L7:M7" location="'2001-2018'!A1926" display="Pomelo "/>
    <hyperlink ref="L9:M9" location="'2001-2018'!A1934" display="Rosa Mosqueta "/>
    <hyperlink ref="W367" location="'2001-2018'!A1" display="SUBIR"/>
    <hyperlink ref="W369" location="'2001-2018'!A1" display="SUBIR"/>
    <hyperlink ref="W371" location="'2001-2018'!A1" display="SUBIR"/>
    <hyperlink ref="W765" location="'2001-2018'!A1" display="SUBIR"/>
    <hyperlink ref="W1083" location="'2001-2018'!A1" display="SUBIR"/>
    <hyperlink ref="W1263" location="'2001-2018'!A1" display="SUBIR"/>
    <hyperlink ref="W1936" location="'2001-2018'!A1" display="SUBIR"/>
    <hyperlink ref="W1938" location="'2001-2018'!A1" display="SUBIR"/>
    <hyperlink ref="W1942" location="'2001-2018'!A1" display="SUBIR"/>
    <hyperlink ref="W2099" location="'2001-2018'!A1" display="SUBIR"/>
    <hyperlink ref="W2293" location="'2001-2018'!A1" display="SUBIR"/>
    <hyperlink ref="W2305" location="'2001-2018'!A1" display="SUBIR"/>
    <hyperlink ref="W2310" location="'2001-2018'!A1" display="SUBIR"/>
    <hyperlink ref="W2424" location="'2001-2018'!A1" display="SUBI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2001-2018</vt:lpstr>
      <vt:lpstr>Hoja3</vt:lpstr>
      <vt:lpstr>'2001-2018'!Área_de_extracción</vt:lpstr>
      <vt:lpstr>'2001-2018'!Criterios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paulina.delpino</dc:creator>
  <cp:lastModifiedBy>Paulina Del Pino</cp:lastModifiedBy>
  <cp:lastPrinted>2020-05-15T13:25:57Z</cp:lastPrinted>
  <dcterms:created xsi:type="dcterms:W3CDTF">2013-05-03T19:19:54Z</dcterms:created>
  <dcterms:modified xsi:type="dcterms:W3CDTF">2021-03-16T13:49:54Z</dcterms:modified>
</cp:coreProperties>
</file>